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Workspace 2015-11-17\00 - FDE\PEC - EBCx Project Review\2022-09-16\"/>
    </mc:Choice>
  </mc:AlternateContent>
  <xr:revisionPtr revIDLastSave="0" documentId="13_ncr:1_{E4FB57E6-9725-44A7-9FD9-C971A4DEF3D9}" xr6:coauthVersionLast="47" xr6:coauthVersionMax="47" xr10:uidLastSave="{00000000-0000-0000-0000-000000000000}"/>
  <bookViews>
    <workbookView xWindow="-108" yWindow="-108" windowWidth="23256" windowHeight="12576" xr2:uid="{05F5C8FF-BD87-48B7-AF9A-AFCD25B8F93A}"/>
  </bookViews>
  <sheets>
    <sheet name="Sheet1" sheetId="1" r:id="rId1"/>
  </sheets>
  <definedNames>
    <definedName name="_xlnm._FilterDatabase" localSheetId="0" hidden="1">Sheet1!$A$1:$C$12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1" l="1"/>
  <c r="E2" i="1"/>
  <c r="Q4" i="1" l="1"/>
  <c r="C11" i="1"/>
  <c r="C10" i="1"/>
  <c r="C9" i="1"/>
  <c r="C8" i="1"/>
  <c r="C7" i="1"/>
  <c r="C6" i="1"/>
  <c r="C5" i="1"/>
  <c r="C4" i="1"/>
  <c r="D3" i="1"/>
  <c r="D2" i="1"/>
  <c r="B12" i="1"/>
  <c r="C12" i="1" l="1"/>
  <c r="F4" i="1" s="1"/>
  <c r="F9" i="1" l="1"/>
  <c r="F5" i="1"/>
  <c r="F7" i="1"/>
  <c r="D12" i="1"/>
  <c r="Q5" i="1" s="1"/>
  <c r="Q6" i="1" s="1"/>
  <c r="Q8" i="1" s="1"/>
  <c r="Q10" i="1" s="1"/>
  <c r="F6" i="1"/>
  <c r="F8" i="1"/>
  <c r="F10" i="1"/>
  <c r="F2" i="1"/>
  <c r="F3" i="1"/>
  <c r="F11" i="1"/>
</calcChain>
</file>

<file path=xl/sharedStrings.xml><?xml version="1.0" encoding="utf-8"?>
<sst xmlns="http://schemas.openxmlformats.org/spreadsheetml/2006/main" count="52" uniqueCount="40">
  <si>
    <t>Equipment</t>
  </si>
  <si>
    <t>Chiller 1</t>
  </si>
  <si>
    <t>Chiller 2</t>
  </si>
  <si>
    <t>Evaporator Pump 1</t>
  </si>
  <si>
    <t>Evaporator Pump 2</t>
  </si>
  <si>
    <t>Distribution Pump 1</t>
  </si>
  <si>
    <t>Distribution Pump 2</t>
  </si>
  <si>
    <t>Condenser Pump 1</t>
  </si>
  <si>
    <t>Condenser Pump 2</t>
  </si>
  <si>
    <t>Cooling Tower 1</t>
  </si>
  <si>
    <t>Cooling Tower 2</t>
  </si>
  <si>
    <t>Full Load Tons</t>
  </si>
  <si>
    <t>Full Load kW</t>
  </si>
  <si>
    <t>Total</t>
  </si>
  <si>
    <t>Full Load kW/Ton</t>
  </si>
  <si>
    <t>% of Full Load kW</t>
  </si>
  <si>
    <t>Variation with Load</t>
  </si>
  <si>
    <t>Nature of variation</t>
  </si>
  <si>
    <t>yes</t>
  </si>
  <si>
    <t>no</t>
  </si>
  <si>
    <t>affinity law</t>
  </si>
  <si>
    <t>TBD</t>
  </si>
  <si>
    <t>David Illustration of How to Use</t>
  </si>
  <si>
    <t xml:space="preserve">Estimated preheat load - (from previous class - see slide 7) - </t>
  </si>
  <si>
    <t>Btu/hr</t>
  </si>
  <si>
    <t xml:space="preserve">Btu/hr per ton - </t>
  </si>
  <si>
    <t>Btu/hr/ton</t>
  </si>
  <si>
    <t xml:space="preserve">Preheat false load as tons - </t>
  </si>
  <si>
    <t xml:space="preserve">Estimated kW per ton (full load) - </t>
  </si>
  <si>
    <t>kW/ton</t>
  </si>
  <si>
    <t xml:space="preserve">Plant kW associated with the false load - </t>
  </si>
  <si>
    <t>tons</t>
  </si>
  <si>
    <t xml:space="preserve">Electric rate - </t>
  </si>
  <si>
    <t>$/kWH</t>
  </si>
  <si>
    <t xml:space="preserve">Unnecessary cost per hour - </t>
  </si>
  <si>
    <t>per hour</t>
  </si>
  <si>
    <t xml:space="preserve">Estimated annual hours the condition might exist - </t>
  </si>
  <si>
    <t xml:space="preserve">Potential annual penalty at the chiller plant - </t>
  </si>
  <si>
    <t>per year</t>
  </si>
  <si>
    <t>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</si>
</sst>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"/>
    <numFmt numFmtId="166" formatCode="&quot;$&quot;#,##0.00"/>
    <numFmt numFmtId="168" formatCode="&quot;$&quot;#,##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omic Sans MS"/>
      <family val="4"/>
    </font>
    <font>
      <b/>
      <sz val="11"/>
      <color theme="0"/>
      <name val="Comic Sans MS"/>
      <family val="4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4">
    <xf numFmtId="0" fontId="0" fillId="0" borderId="0" xfId="0"/>
    <xf numFmtId="0" fontId="2" fillId="0" borderId="1" xfId="0" applyFont="1" applyBorder="1"/>
    <xf numFmtId="0" fontId="0" fillId="0" borderId="1" xfId="0" applyBorder="1"/>
    <xf numFmtId="3" fontId="4" fillId="2" borderId="0" xfId="0" applyNumberFormat="1" applyFont="1" applyFill="1"/>
    <xf numFmtId="3" fontId="4" fillId="2" borderId="0" xfId="0" applyNumberFormat="1" applyFont="1" applyFill="1" applyAlignment="1">
      <alignment horizontal="right"/>
    </xf>
    <xf numFmtId="165" fontId="4" fillId="2" borderId="0" xfId="0" applyNumberFormat="1" applyFont="1" applyFill="1"/>
    <xf numFmtId="4" fontId="4" fillId="2" borderId="0" xfId="0" applyNumberFormat="1" applyFont="1" applyFill="1"/>
    <xf numFmtId="166" fontId="4" fillId="2" borderId="0" xfId="0" applyNumberFormat="1" applyFont="1" applyFill="1"/>
    <xf numFmtId="168" fontId="4" fillId="2" borderId="0" xfId="0" applyNumberFormat="1" applyFont="1" applyFill="1"/>
    <xf numFmtId="3" fontId="5" fillId="3" borderId="0" xfId="0" applyNumberFormat="1" applyFont="1" applyFill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4" borderId="2" xfId="0" applyFill="1" applyBorder="1"/>
    <xf numFmtId="4" fontId="4" fillId="4" borderId="2" xfId="0" applyNumberFormat="1" applyFont="1" applyFill="1" applyBorder="1"/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164" fontId="0" fillId="5" borderId="1" xfId="1" applyNumberFormat="1" applyFont="1" applyFill="1" applyBorder="1"/>
    <xf numFmtId="164" fontId="4" fillId="5" borderId="5" xfId="0" applyNumberFormat="1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164" fontId="4" fillId="6" borderId="5" xfId="0" applyNumberFormat="1" applyFont="1" applyFill="1" applyBorder="1" applyAlignment="1">
      <alignment horizontal="center" vertical="center"/>
    </xf>
    <xf numFmtId="164" fontId="4" fillId="6" borderId="7" xfId="0" applyNumberFormat="1" applyFont="1" applyFill="1" applyBorder="1" applyAlignment="1">
      <alignment horizontal="center" vertical="center"/>
    </xf>
    <xf numFmtId="164" fontId="4" fillId="6" borderId="6" xfId="0" applyNumberFormat="1" applyFont="1" applyFill="1" applyBorder="1" applyAlignment="1">
      <alignment horizontal="center" vertical="center"/>
    </xf>
    <xf numFmtId="164" fontId="0" fillId="6" borderId="1" xfId="1" applyNumberFormat="1" applyFont="1" applyFill="1" applyBorder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162439</xdr:rowOff>
    </xdr:from>
    <xdr:to>
      <xdr:col>15</xdr:col>
      <xdr:colOff>63856</xdr:colOff>
      <xdr:row>44</xdr:row>
      <xdr:rowOff>17835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C9661C-8A40-41CA-B19A-B0692B217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74044"/>
          <a:ext cx="13334211" cy="5566209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</xdr:row>
      <xdr:rowOff>0</xdr:rowOff>
    </xdr:from>
    <xdr:to>
      <xdr:col>4</xdr:col>
      <xdr:colOff>0</xdr:colOff>
      <xdr:row>13</xdr:row>
      <xdr:rowOff>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919E44F5-8F9B-4AB3-8A16-63A42EEEE10A}"/>
            </a:ext>
          </a:extLst>
        </xdr:cNvPr>
        <xdr:cNvCxnSpPr/>
      </xdr:nvCxnSpPr>
      <xdr:spPr>
        <a:xfrm>
          <a:off x="3810000" y="2232660"/>
          <a:ext cx="0" cy="403860"/>
        </a:xfrm>
        <a:prstGeom prst="line">
          <a:avLst/>
        </a:prstGeom>
        <a:ln w="25400" cap="rnd">
          <a:solidFill>
            <a:srgbClr val="FF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13</xdr:row>
      <xdr:rowOff>0</xdr:rowOff>
    </xdr:from>
    <xdr:to>
      <xdr:col>16</xdr:col>
      <xdr:colOff>0</xdr:colOff>
      <xdr:row>13</xdr:row>
      <xdr:rowOff>0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242AECD-B138-48F0-8241-6C126CBC2113}"/>
            </a:ext>
          </a:extLst>
        </xdr:cNvPr>
        <xdr:cNvCxnSpPr/>
      </xdr:nvCxnSpPr>
      <xdr:spPr>
        <a:xfrm>
          <a:off x="3810000" y="2636520"/>
          <a:ext cx="9227820" cy="0"/>
        </a:xfrm>
        <a:prstGeom prst="line">
          <a:avLst/>
        </a:prstGeom>
        <a:ln w="25400" cap="rnd">
          <a:solidFill>
            <a:srgbClr val="FF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5</xdr:row>
      <xdr:rowOff>0</xdr:rowOff>
    </xdr:from>
    <xdr:to>
      <xdr:col>16</xdr:col>
      <xdr:colOff>0</xdr:colOff>
      <xdr:row>13</xdr:row>
      <xdr:rowOff>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2473488D-E349-43B1-8820-C496117B71C6}"/>
            </a:ext>
          </a:extLst>
        </xdr:cNvPr>
        <xdr:cNvCxnSpPr/>
      </xdr:nvCxnSpPr>
      <xdr:spPr>
        <a:xfrm>
          <a:off x="11986260" y="1028700"/>
          <a:ext cx="0" cy="1607820"/>
        </a:xfrm>
        <a:prstGeom prst="line">
          <a:avLst/>
        </a:prstGeom>
        <a:ln w="25400" cap="rnd">
          <a:solidFill>
            <a:srgbClr val="FF0000"/>
          </a:solidFill>
          <a:round/>
          <a:headEnd type="arrow" w="lg" len="med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9B37E-95C8-4B22-AED4-F2F339E77C70}">
  <dimension ref="A1:T13"/>
  <sheetViews>
    <sheetView tabSelected="1" zoomScale="110" zoomScaleNormal="110" workbookViewId="0">
      <selection sqref="A1:A1048576"/>
    </sheetView>
  </sheetViews>
  <sheetFormatPr defaultRowHeight="14.4" x14ac:dyDescent="0.3"/>
  <cols>
    <col min="1" max="1" width="19.6640625" customWidth="1"/>
    <col min="2" max="2" width="12.5546875" bestFit="1" customWidth="1"/>
    <col min="3" max="3" width="11.33203125" bestFit="1" customWidth="1"/>
    <col min="4" max="4" width="15.33203125" bestFit="1" customWidth="1"/>
    <col min="5" max="5" width="15.33203125" customWidth="1"/>
    <col min="6" max="6" width="14.6640625" customWidth="1"/>
    <col min="7" max="7" width="17" bestFit="1" customWidth="1"/>
    <col min="8" max="8" width="16.44140625" bestFit="1" customWidth="1"/>
    <col min="17" max="17" width="9.44140625" bestFit="1" customWidth="1"/>
  </cols>
  <sheetData>
    <row r="1" spans="1:20" ht="16.8" x14ac:dyDescent="0.4">
      <c r="A1" s="1" t="s">
        <v>0</v>
      </c>
      <c r="B1" s="2" t="s">
        <v>11</v>
      </c>
      <c r="C1" s="2" t="s">
        <v>12</v>
      </c>
      <c r="D1" s="2" t="s">
        <v>14</v>
      </c>
      <c r="E1" s="15" t="s">
        <v>15</v>
      </c>
      <c r="F1" s="16"/>
      <c r="G1" s="2" t="s">
        <v>16</v>
      </c>
      <c r="H1" s="2" t="s">
        <v>17</v>
      </c>
      <c r="J1" s="9" t="s">
        <v>22</v>
      </c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 ht="15.6" x14ac:dyDescent="0.35">
      <c r="A2" s="2" t="s">
        <v>1</v>
      </c>
      <c r="B2" s="2">
        <v>550</v>
      </c>
      <c r="C2" s="2">
        <v>286</v>
      </c>
      <c r="D2" s="2">
        <f>C2/B2</f>
        <v>0.52</v>
      </c>
      <c r="E2" s="18">
        <f>SUM(F2:F3)</f>
        <v>0.79321079790182925</v>
      </c>
      <c r="F2" s="17">
        <f>C2/$C$12</f>
        <v>0.38114631754019351</v>
      </c>
      <c r="G2" s="2" t="s">
        <v>18</v>
      </c>
      <c r="H2" s="2" t="s">
        <v>21</v>
      </c>
      <c r="J2" s="3"/>
      <c r="K2" s="3"/>
      <c r="L2" s="3"/>
      <c r="M2" s="3"/>
      <c r="N2" s="3"/>
      <c r="O2" s="3"/>
      <c r="P2" s="4" t="s">
        <v>23</v>
      </c>
      <c r="Q2" s="3">
        <v>83504</v>
      </c>
      <c r="R2" s="3" t="s">
        <v>24</v>
      </c>
      <c r="S2" s="3"/>
      <c r="T2" s="3"/>
    </row>
    <row r="3" spans="1:20" ht="15.6" x14ac:dyDescent="0.35">
      <c r="A3" s="2" t="s">
        <v>2</v>
      </c>
      <c r="B3" s="2">
        <v>550</v>
      </c>
      <c r="C3" s="2">
        <v>309.2</v>
      </c>
      <c r="D3" s="2">
        <f t="shared" ref="D3:D12" si="0">C3/B3</f>
        <v>0.56218181818181812</v>
      </c>
      <c r="E3" s="19"/>
      <c r="F3" s="17">
        <f t="shared" ref="F3:F11" si="1">C3/$C$12</f>
        <v>0.41206448036163579</v>
      </c>
      <c r="G3" s="2" t="s">
        <v>18</v>
      </c>
      <c r="H3" s="2" t="s">
        <v>21</v>
      </c>
      <c r="J3" s="3"/>
      <c r="K3" s="3"/>
      <c r="L3" s="3"/>
      <c r="M3" s="3"/>
      <c r="N3" s="3"/>
      <c r="O3" s="3"/>
      <c r="P3" s="4" t="s">
        <v>25</v>
      </c>
      <c r="Q3" s="3">
        <v>12000</v>
      </c>
      <c r="R3" s="3" t="s">
        <v>26</v>
      </c>
      <c r="S3" s="3"/>
      <c r="T3" s="3"/>
    </row>
    <row r="4" spans="1:20" ht="16.2" thickBot="1" x14ac:dyDescent="0.4">
      <c r="A4" s="2" t="s">
        <v>3</v>
      </c>
      <c r="B4" s="2"/>
      <c r="C4" s="2">
        <f>13.6*0.746</f>
        <v>10.1456</v>
      </c>
      <c r="D4" s="2"/>
      <c r="E4" s="20">
        <f>SUM(F4:F11)</f>
        <v>0.20678920209817048</v>
      </c>
      <c r="F4" s="23">
        <f t="shared" si="1"/>
        <v>1.3520832444880376E-2</v>
      </c>
      <c r="G4" s="2" t="s">
        <v>19</v>
      </c>
      <c r="H4" s="2"/>
      <c r="J4" s="3"/>
      <c r="K4" s="3"/>
      <c r="L4" s="3"/>
      <c r="M4" s="3"/>
      <c r="N4" s="3"/>
      <c r="O4" s="3"/>
      <c r="P4" s="4" t="s">
        <v>27</v>
      </c>
      <c r="Q4" s="6">
        <f>Q2/Q3</f>
        <v>6.9586666666666668</v>
      </c>
      <c r="R4" s="3" t="s">
        <v>31</v>
      </c>
      <c r="S4" s="3"/>
      <c r="T4" s="3"/>
    </row>
    <row r="5" spans="1:20" ht="16.8" thickTop="1" thickBot="1" x14ac:dyDescent="0.4">
      <c r="A5" s="2" t="s">
        <v>4</v>
      </c>
      <c r="B5" s="2"/>
      <c r="C5" s="2">
        <f>13.6*0.746</f>
        <v>10.1456</v>
      </c>
      <c r="D5" s="2"/>
      <c r="E5" s="21"/>
      <c r="F5" s="23">
        <f t="shared" si="1"/>
        <v>1.3520832444880376E-2</v>
      </c>
      <c r="G5" s="2" t="s">
        <v>19</v>
      </c>
      <c r="H5" s="2"/>
      <c r="J5" s="3"/>
      <c r="K5" s="3"/>
      <c r="L5" s="3"/>
      <c r="M5" s="3"/>
      <c r="N5" s="3"/>
      <c r="O5" s="3"/>
      <c r="P5" s="4" t="s">
        <v>28</v>
      </c>
      <c r="Q5" s="14">
        <f>D12</f>
        <v>0.68215272727272747</v>
      </c>
      <c r="R5" s="3" t="s">
        <v>29</v>
      </c>
      <c r="S5" s="3"/>
      <c r="T5" s="3"/>
    </row>
    <row r="6" spans="1:20" ht="16.2" thickTop="1" x14ac:dyDescent="0.35">
      <c r="A6" s="2" t="s">
        <v>5</v>
      </c>
      <c r="B6" s="2"/>
      <c r="C6" s="2">
        <f>34.7*0.746</f>
        <v>25.886200000000002</v>
      </c>
      <c r="D6" s="2"/>
      <c r="E6" s="21"/>
      <c r="F6" s="23">
        <f t="shared" si="1"/>
        <v>3.4498006311569789E-2</v>
      </c>
      <c r="G6" s="2" t="s">
        <v>18</v>
      </c>
      <c r="H6" s="2" t="s">
        <v>20</v>
      </c>
      <c r="J6" s="3"/>
      <c r="K6" s="3"/>
      <c r="L6" s="3"/>
      <c r="M6" s="3"/>
      <c r="N6" s="3"/>
      <c r="O6" s="3"/>
      <c r="P6" s="4" t="s">
        <v>30</v>
      </c>
      <c r="Q6" s="5">
        <f>Q5*Q4</f>
        <v>4.7468734448484859</v>
      </c>
      <c r="R6" s="3" t="s">
        <v>39</v>
      </c>
      <c r="S6" s="3"/>
      <c r="T6" s="3"/>
    </row>
    <row r="7" spans="1:20" ht="15.6" x14ac:dyDescent="0.35">
      <c r="A7" s="2" t="s">
        <v>6</v>
      </c>
      <c r="B7" s="2"/>
      <c r="C7" s="2">
        <f>34.7*0.746</f>
        <v>25.886200000000002</v>
      </c>
      <c r="D7" s="2"/>
      <c r="E7" s="21"/>
      <c r="F7" s="23">
        <f t="shared" si="1"/>
        <v>3.4498006311569789E-2</v>
      </c>
      <c r="G7" s="2" t="s">
        <v>18</v>
      </c>
      <c r="H7" s="2" t="s">
        <v>20</v>
      </c>
      <c r="J7" s="3"/>
      <c r="K7" s="3"/>
      <c r="L7" s="3"/>
      <c r="M7" s="3"/>
      <c r="N7" s="3"/>
      <c r="O7" s="3"/>
      <c r="P7" s="4" t="s">
        <v>32</v>
      </c>
      <c r="Q7" s="7">
        <v>0.16</v>
      </c>
      <c r="R7" s="3" t="s">
        <v>33</v>
      </c>
      <c r="S7" s="3"/>
      <c r="T7" s="3"/>
    </row>
    <row r="8" spans="1:20" ht="15.6" x14ac:dyDescent="0.35">
      <c r="A8" s="2" t="s">
        <v>7</v>
      </c>
      <c r="B8" s="2"/>
      <c r="C8" s="2">
        <f>40.7*0.746</f>
        <v>30.362200000000001</v>
      </c>
      <c r="D8" s="2"/>
      <c r="E8" s="21"/>
      <c r="F8" s="23">
        <f t="shared" si="1"/>
        <v>4.046307944901701E-2</v>
      </c>
      <c r="G8" s="2" t="s">
        <v>19</v>
      </c>
      <c r="H8" s="2"/>
      <c r="J8" s="3"/>
      <c r="K8" s="3"/>
      <c r="L8" s="3"/>
      <c r="M8" s="3"/>
      <c r="N8" s="3"/>
      <c r="O8" s="3"/>
      <c r="P8" s="4" t="s">
        <v>34</v>
      </c>
      <c r="Q8" s="7">
        <f>Q7*Q6</f>
        <v>0.75949975117575774</v>
      </c>
      <c r="R8" s="3" t="s">
        <v>35</v>
      </c>
      <c r="S8" s="3"/>
      <c r="T8" s="3"/>
    </row>
    <row r="9" spans="1:20" ht="15.6" x14ac:dyDescent="0.35">
      <c r="A9" s="2" t="s">
        <v>8</v>
      </c>
      <c r="B9" s="2"/>
      <c r="C9" s="2">
        <f>40.7*0.746</f>
        <v>30.362200000000001</v>
      </c>
      <c r="D9" s="2"/>
      <c r="E9" s="21"/>
      <c r="F9" s="23">
        <f t="shared" si="1"/>
        <v>4.046307944901701E-2</v>
      </c>
      <c r="G9" s="2" t="s">
        <v>19</v>
      </c>
      <c r="H9" s="2"/>
      <c r="J9" s="3"/>
      <c r="K9" s="3"/>
      <c r="L9" s="3"/>
      <c r="M9" s="3"/>
      <c r="N9" s="3"/>
      <c r="O9" s="3"/>
      <c r="P9" s="4" t="s">
        <v>36</v>
      </c>
      <c r="Q9" s="3">
        <v>5000</v>
      </c>
      <c r="R9" s="3"/>
      <c r="S9" s="3"/>
      <c r="T9" s="3"/>
    </row>
    <row r="10" spans="1:20" ht="15.6" x14ac:dyDescent="0.35">
      <c r="A10" s="2" t="s">
        <v>9</v>
      </c>
      <c r="B10" s="2"/>
      <c r="C10" s="2">
        <f>15*0.746</f>
        <v>11.19</v>
      </c>
      <c r="D10" s="2"/>
      <c r="E10" s="21"/>
      <c r="F10" s="23">
        <f t="shared" si="1"/>
        <v>1.4912682843618061E-2</v>
      </c>
      <c r="G10" s="2" t="s">
        <v>18</v>
      </c>
      <c r="H10" s="2" t="s">
        <v>21</v>
      </c>
      <c r="J10" s="3"/>
      <c r="K10" s="3"/>
      <c r="L10" s="3"/>
      <c r="M10" s="3"/>
      <c r="N10" s="3"/>
      <c r="O10" s="3"/>
      <c r="P10" s="4" t="s">
        <v>37</v>
      </c>
      <c r="Q10" s="8">
        <f>Q9*Q8</f>
        <v>3797.4987558787889</v>
      </c>
      <c r="R10" s="3" t="s">
        <v>38</v>
      </c>
      <c r="S10" s="3"/>
      <c r="T10" s="3"/>
    </row>
    <row r="11" spans="1:20" ht="16.2" thickBot="1" x14ac:dyDescent="0.4">
      <c r="A11" s="2" t="s">
        <v>10</v>
      </c>
      <c r="B11" s="2"/>
      <c r="C11" s="2">
        <f>15*0.746</f>
        <v>11.19</v>
      </c>
      <c r="D11" s="12"/>
      <c r="E11" s="22"/>
      <c r="F11" s="23">
        <f t="shared" si="1"/>
        <v>1.4912682843618061E-2</v>
      </c>
      <c r="G11" s="2" t="s">
        <v>18</v>
      </c>
      <c r="H11" s="2" t="s">
        <v>21</v>
      </c>
      <c r="J11" s="3"/>
      <c r="K11" s="3"/>
      <c r="L11" s="3"/>
      <c r="M11" s="3"/>
      <c r="N11" s="3"/>
      <c r="O11" s="3"/>
      <c r="P11" s="4"/>
      <c r="Q11" s="3"/>
      <c r="R11" s="3"/>
      <c r="S11" s="3"/>
      <c r="T11" s="3"/>
    </row>
    <row r="12" spans="1:20" ht="16.8" thickTop="1" thickBot="1" x14ac:dyDescent="0.4">
      <c r="A12" s="2" t="s">
        <v>13</v>
      </c>
      <c r="B12" s="2">
        <f>SUM(B2:B11)</f>
        <v>1100</v>
      </c>
      <c r="C12" s="10">
        <f>SUM(C2:C11)</f>
        <v>750.36800000000017</v>
      </c>
      <c r="D12" s="13">
        <f t="shared" si="0"/>
        <v>0.68215272727272747</v>
      </c>
      <c r="E12" s="2"/>
      <c r="F12" s="11"/>
      <c r="G12" s="2"/>
      <c r="H12" s="2"/>
      <c r="J12" s="3"/>
      <c r="K12" s="3"/>
      <c r="L12" s="3"/>
      <c r="M12" s="3"/>
      <c r="N12" s="3"/>
      <c r="O12" s="3"/>
      <c r="P12" s="4"/>
      <c r="Q12" s="3"/>
      <c r="R12" s="3"/>
      <c r="S12" s="3"/>
      <c r="T12" s="3"/>
    </row>
    <row r="13" spans="1:20" ht="15" thickTop="1" x14ac:dyDescent="0.3"/>
  </sheetData>
  <autoFilter ref="A1:C12" xr:uid="{4D79B37E-95C8-4B22-AED4-F2F339E77C70}"/>
  <mergeCells count="3">
    <mergeCell ref="E1:F1"/>
    <mergeCell ref="E2:E3"/>
    <mergeCell ref="E4:E11"/>
  </mergeCells>
  <phoneticPr fontId="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Navar Payan</dc:creator>
  <cp:lastModifiedBy>David Sellers</cp:lastModifiedBy>
  <dcterms:created xsi:type="dcterms:W3CDTF">2022-09-16T17:18:34Z</dcterms:created>
  <dcterms:modified xsi:type="dcterms:W3CDTF">2022-09-16T19:25:53Z</dcterms:modified>
</cp:coreProperties>
</file>