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D:\FDE Tools\EBCx Cost Benefit Assessment and Findings List Tool\Cost Benefit and Energy Analysis Tools\"/>
    </mc:Choice>
  </mc:AlternateContent>
  <xr:revisionPtr revIDLastSave="0" documentId="13_ncr:1_{7F2DD668-3097-4FDF-A709-7B4A52751A49}" xr6:coauthVersionLast="47" xr6:coauthVersionMax="47" xr10:uidLastSave="{00000000-0000-0000-0000-000000000000}"/>
  <bookViews>
    <workbookView xWindow="-96" yWindow="-96" windowWidth="23232" windowHeight="12552" tabRatio="713" xr2:uid="{00000000-000D-0000-FFFF-FFFF00000000}"/>
  </bookViews>
  <sheets>
    <sheet name="Instructions" sheetId="27" r:id="rId1"/>
    <sheet name="Average Daily Data" sheetId="2" r:id="rId2"/>
    <sheet name="Benchmark Data" sheetId="3" r:id="rId3"/>
  </sheets>
  <externalReferences>
    <externalReference r:id="rId4"/>
  </externalReferences>
  <definedNames>
    <definedName name="AvgDailyUse1stBillForThisMonth" localSheetId="1">INDEX(ListAvgDailyUseBilling,[1]ChartData!rowFirstBillThisMonth-0,1)</definedName>
    <definedName name="AvgDailyUse2ndBillForThisMonth" localSheetId="1">IF([1]ChartData!rowFirstBillThisMonth&lt;2,[1]ChartData!AvgDailyUse1stBillForThisMonth,INDEX(ListAvgDailyUseBilling,[1]ChartData!rowFirstBillThisMonth-1,1))</definedName>
    <definedName name="AvgDailyUse3rdBillForThisMonth" localSheetId="1">IF([1]ChartData!rowFirstBillThisMonth&lt;3,[1]ChartData!AvgDailyUse2ndBillForThisMonth,INDEX(ListAvgDailyUseBilling,[1]ChartData!rowFirstBillThisMonth-2,1))</definedName>
    <definedName name="BillsInMonth" localSheetId="1">SUM(IF((YEAR(ListBillDates)='Average Daily Data'!A$5)*(MONTH(ListBillDates)=VLOOKUP('Average Daily Data'!$A1,MonthNumArray,2,FALSE)),1,0))</definedName>
    <definedName name="Date1stBillForThisMonth" localSheetId="1">INDEX(ListBillDates,[1]ChartData!rowFirstBillThisMonth-0,1)</definedName>
    <definedName name="Date2ndBillForThisMonth" localSheetId="1">IF([1]ChartData!rowFirstBillThisMonth&lt;2,50000,INDEX(ListBillDates,[1]ChartData!rowFirstBillThisMonth-1,1))</definedName>
    <definedName name="Date3rdBillForThisMonth" localSheetId="1">IF([1]ChartData!rowFirstBillThisMonth&lt;3,50000,INDEX(ListBillDates,[1]ChartData!rowFirstBillThisMonth-2,1))</definedName>
    <definedName name="DateThisRow" localSheetId="1">DATE('Average Daily Data'!A$5,VLOOKUP('Average Daily Data'!$A1,MonthNumArray,2,FALSE),1)</definedName>
    <definedName name="DaysInMonth" localSheetId="1">VLOOKUP([1]ChartData!MonthCalendar,[1]!MonthDaysArray,2,FALSE)</definedName>
    <definedName name="ListAvgDailyUseBilling">OFFSET([1]Calcs!$E$13,0,0,COUNT([1]BillingData!$A$13:$A$5978),1)</definedName>
    <definedName name="ListBillDates">OFFSET([1]Calcs!$A$13,0,0,COUNT([1]BillingData!$A$13:$A$5978),1)</definedName>
    <definedName name="MaxDaysBetweenBillsForProrate">[1]Options!$A$7</definedName>
    <definedName name="MaxDaysInBillToProrateWholeMonth">[1]Options!$A$10</definedName>
    <definedName name="MinDaysInBillToProrateWholeMonth">[1]Options!$A$8</definedName>
    <definedName name="MonthNumArray">{"January",1;"February",2;"March",3;"April",4;"May",5;"June",6;"July",7;"August",8;"September",9;"October",10;"November",11;"December",12}</definedName>
    <definedName name="_xlnm.Print_Area">#REF!</definedName>
    <definedName name="_xlnm.Print_Titl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8" i="2" l="1"/>
  <c r="G8" i="2"/>
  <c r="D8" i="2"/>
  <c r="I8" i="2" l="1"/>
  <c r="F8" i="2" l="1"/>
  <c r="B11" i="3" s="1"/>
  <c r="C8" i="2"/>
  <c r="H8" i="2"/>
  <c r="E8" i="2" l="1"/>
  <c r="B10" i="3" s="1"/>
  <c r="C10" i="3" s="1"/>
  <c r="B8" i="2" l="1"/>
  <c r="F10" i="3" l="1"/>
  <c r="K10" i="3" l="1"/>
  <c r="L10" i="3"/>
  <c r="M10" i="3" s="1"/>
  <c r="H11" i="3" l="1"/>
  <c r="I11" i="3" l="1"/>
  <c r="G11" i="3"/>
  <c r="H10" i="3" l="1"/>
  <c r="I10" i="3" s="1"/>
  <c r="G10" i="3"/>
  <c r="D10" i="3"/>
  <c r="E10" i="3" s="1"/>
  <c r="I12" i="3" l="1"/>
  <c r="I13" i="3" s="1"/>
  <c r="I14" i="3" s="1"/>
  <c r="G12" i="3"/>
  <c r="G13" i="3" s="1"/>
  <c r="G14" i="3" s="1"/>
  <c r="J11" i="3" l="1"/>
  <c r="L11" i="3" l="1"/>
  <c r="M11" i="3" s="1"/>
  <c r="M12" i="3" s="1"/>
  <c r="M13" i="3" s="1"/>
  <c r="M14" i="3" s="1"/>
  <c r="K11" i="3"/>
  <c r="K12" i="3" s="1"/>
  <c r="K13" i="3" s="1"/>
  <c r="K14" i="3" s="1"/>
  <c r="C11" i="3"/>
  <c r="C12" i="3" s="1"/>
  <c r="C13" i="3" s="1"/>
  <c r="C14" i="3" s="1"/>
  <c r="D11" i="3"/>
  <c r="E11" i="3" s="1"/>
  <c r="E12" i="3" s="1"/>
  <c r="E13" i="3" s="1"/>
  <c r="E14" i="3" s="1"/>
</calcChain>
</file>

<file path=xl/sharedStrings.xml><?xml version="1.0" encoding="utf-8"?>
<sst xmlns="http://schemas.openxmlformats.org/spreadsheetml/2006/main" count="98" uniqueCount="71">
  <si>
    <t>January</t>
  </si>
  <si>
    <t>February</t>
  </si>
  <si>
    <t>March</t>
  </si>
  <si>
    <t>April</t>
  </si>
  <si>
    <t>May</t>
  </si>
  <si>
    <t>June</t>
  </si>
  <si>
    <t>July</t>
  </si>
  <si>
    <t>August</t>
  </si>
  <si>
    <t>September</t>
  </si>
  <si>
    <t>October</t>
  </si>
  <si>
    <t>November</t>
  </si>
  <si>
    <t>December</t>
  </si>
  <si>
    <t>Month</t>
  </si>
  <si>
    <t xml:space="preserve">Sources - </t>
  </si>
  <si>
    <t>Therms</t>
  </si>
  <si>
    <t>kWh</t>
  </si>
  <si>
    <t xml:space="preserve">Source Energy Conversion - Electricity </t>
  </si>
  <si>
    <t xml:space="preserve">Source Energy Conversion - Gas </t>
  </si>
  <si>
    <t>Site Energy</t>
  </si>
  <si>
    <t>Source Energy</t>
  </si>
  <si>
    <t>Btu per kWh</t>
  </si>
  <si>
    <t>Btu per therm</t>
  </si>
  <si>
    <t>Billed Units</t>
  </si>
  <si>
    <t>Btus</t>
  </si>
  <si>
    <t>Gas therms</t>
  </si>
  <si>
    <t>Building square footage</t>
  </si>
  <si>
    <t>Total Btus</t>
  </si>
  <si>
    <t>Total kBtus</t>
  </si>
  <si>
    <t>kBtu/sq.ft.</t>
  </si>
  <si>
    <t>Energy Source</t>
  </si>
  <si>
    <t>Whole Building Energy Benchmark</t>
  </si>
  <si>
    <t>Electrical Energy Benchmark</t>
  </si>
  <si>
    <t>Thermal Energy Benchmark</t>
  </si>
  <si>
    <t>Site Energy Benchmark - Filtered for Commercial Buildings in Atlanta - Electrical Energy</t>
  </si>
  <si>
    <t>Source Energy Benchmark - Filtered for Commercial Buildings in Atlanta - Whole Building Energy</t>
  </si>
  <si>
    <t>Site Energy Benchmark - Filtered for Commercial Buildings in Atlanta - Thermal Energy</t>
  </si>
  <si>
    <t>Site Energy Benchmark - Filtered for Lodging (Hotel and Other), Building Size, and Year Built - Whole Building Energy</t>
  </si>
  <si>
    <t>Site Energy Benchmark - Filtered for Lodging (Hotel and Other), Building Size, and Year Built - Electrical Energy</t>
  </si>
  <si>
    <t>Site Energy Benchmark - Filtered for Lodging (Hotel and Other), Building Size, and Year Built - Thermal Energy</t>
  </si>
  <si>
    <t>2013 Average Daily Consumption</t>
  </si>
  <si>
    <t>2014 Average Daily Consumption</t>
  </si>
  <si>
    <t>Electricity</t>
  </si>
  <si>
    <t>2015 Averge Daily Consumption</t>
  </si>
  <si>
    <t>Water</t>
  </si>
  <si>
    <t>TOTAL</t>
  </si>
  <si>
    <t>EUI from 2014 Data</t>
  </si>
  <si>
    <t>EnergyStart Portfolio Manager Source Energy Technical Reference</t>
  </si>
  <si>
    <t>(5 year national average)</t>
  </si>
  <si>
    <t>Facility Dynamics Headquarters  - 6760 Alexander Bell Drive,  Suite 200,  Columbia, MD 21046, Phone: (410) 290-0900;  www.facilitydynamics.com</t>
  </si>
  <si>
    <t>Facility Dynamics NW Satellite Location  - 8560 North Buchanan Avenue,  Portland, Oregon 97203, Phone: ;  www.facilitydynamics.com</t>
  </si>
  <si>
    <t>Engineering Calculation</t>
  </si>
  <si>
    <t>Date:</t>
  </si>
  <si>
    <t xml:space="preserve">Project Name: </t>
  </si>
  <si>
    <t xml:space="preserve">Project Number: </t>
  </si>
  <si>
    <t xml:space="preserve">Engineer: </t>
  </si>
  <si>
    <t>David Sellers</t>
  </si>
  <si>
    <t>Notice:
Facility Dynamics Engineering has provided this spreadsheet to support training classes and personal development.   We are happy to have you use it to learn about building systems and related concepts and calculations   But you are using it at your own risk and neither FDE nor I can be responsible for the results you generate with it and the decisions you make as a result.  Please check your work and use your head.
In addition, we consider the spreadsheet to be original work and intellectual property.  In other words, we own the spreadsheet and it is copyrighted in our name. Having said that, it is important to us to strike an appropriate balance between a desire to support the industry and pass on knowledge that has been handed down to us by our mentors and people like Isaac Newton and Willis Carrier for example, while protecting our intellectual property rights. So thank you in advance for being conscious of that as you apply this spreadsheet.
By opening and working with this file, you are acknowledging that you have read and understand this copyright notice and will comply with its requirements including our list of permissions.  To view our permissions, please visit http://www.av8rdas.com/copyright-and-permissions.html.</t>
  </si>
  <si>
    <t>Overview and General Instructions</t>
  </si>
  <si>
    <t>Benchmarking Tool</t>
  </si>
  <si>
    <t>Link to Meter Source Data</t>
  </si>
  <si>
    <t>You only need data for one full year and the spread sheet currently is set up to look at the totals in the 2014 columns.  If you have data from multiple years and load it in, you can make copies of the "Bencmark Data" tab, reference different totals, and compare the benchmarks across time.</t>
  </si>
  <si>
    <t>The "Average Daily Data" tab feeds the "Benchmark Data" tab.   You paste your data into the cells that are highlighted in yellow.</t>
  </si>
  <si>
    <t>I like to provide links to the files that are the sources for my data in the cells that are highlighted in orange, but this is optional in terms of making the spreadsheet work or not.</t>
  </si>
  <si>
    <t>The spreadsheet is currently set up for electrical and thermal energy.  But you could easily adapt it to look at other resources like water by adding columns and copying and pasting formulas.</t>
  </si>
  <si>
    <t>On the "Benchmark Data" tab, you need to:</t>
  </si>
  <si>
    <t>-</t>
  </si>
  <si>
    <t>Enter the building square footage into the cell higlighted in yellow</t>
  </si>
  <si>
    <t>Verify that the source energy conversion values I have in place are still accurate.  The link should take you to a good resource for verifying this.</t>
  </si>
  <si>
    <t>Reference the formulas in the cells highlighted in orange to the correct totals on the Average Daily Data tab.</t>
  </si>
  <si>
    <t>https://www.av8rdas.com/icebo.html</t>
  </si>
  <si>
    <r>
      <t xml:space="preserve">Resources for developing and understanding average daily energy consumption can be found at the following link under the </t>
    </r>
    <r>
      <rPr>
        <i/>
        <sz val="12"/>
        <rFont val="Comic Sans MS"/>
        <family val="4"/>
      </rPr>
      <t>Using Utility Bills and Average Daily Energy Consumption to Target Commissioning Efforts and Track Building Performance</t>
    </r>
    <r>
      <rPr>
        <sz val="12"/>
        <rFont val="Comic Sans MS"/>
        <family val="4"/>
      </rPr>
      <t xml:space="preserve"> topic.</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</si>
</sst>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dddd\ mmmm\ dd\,\ yyyy"/>
    <numFmt numFmtId="166" formatCode="#,##0.0000"/>
    <numFmt numFmtId="167" formatCode="##."/>
  </numFmts>
  <fonts count="11" x14ac:knownFonts="1">
    <font>
      <sz val="12"/>
      <name val="Comic Sans MS"/>
      <family val="4"/>
    </font>
    <font>
      <sz val="12"/>
      <name val="Comic Sans MS"/>
      <family val="4"/>
    </font>
    <font>
      <sz val="12"/>
      <color indexed="8"/>
      <name val="Comic Sans MS"/>
      <family val="4"/>
    </font>
    <font>
      <u/>
      <sz val="12"/>
      <color theme="10"/>
      <name val="Comic Sans MS"/>
      <family val="4"/>
    </font>
    <font>
      <sz val="12"/>
      <color theme="0"/>
      <name val="Comic Sans MS"/>
      <family val="4"/>
    </font>
    <font>
      <sz val="12"/>
      <color theme="1"/>
      <name val="Comic Sans MS"/>
      <family val="4"/>
    </font>
    <font>
      <u/>
      <sz val="12"/>
      <color theme="8"/>
      <name val="Comic Sans MS"/>
      <family val="4"/>
    </font>
    <font>
      <i/>
      <sz val="12"/>
      <color indexed="8"/>
      <name val="Times New Roman"/>
      <family val="1"/>
    </font>
    <font>
      <b/>
      <sz val="12"/>
      <color indexed="8"/>
      <name val="Comic Sans MS"/>
      <family val="4"/>
    </font>
    <font>
      <b/>
      <i/>
      <sz val="12"/>
      <color theme="0"/>
      <name val="Comic Sans MS"/>
      <family val="4"/>
    </font>
    <font>
      <i/>
      <sz val="12"/>
      <name val="Comic Sans MS"/>
      <family val="4"/>
    </font>
  </fonts>
  <fills count="18">
    <fill>
      <patternFill patternType="none"/>
    </fill>
    <fill>
      <patternFill patternType="gray125"/>
    </fill>
    <fill>
      <patternFill patternType="solid">
        <fgColor theme="7"/>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tint="-4.9989318521683403E-2"/>
        <bgColor indexed="64"/>
      </patternFill>
    </fill>
    <fill>
      <patternFill patternType="solid">
        <fgColor rgb="FF00B050"/>
        <bgColor indexed="64"/>
      </patternFill>
    </fill>
    <fill>
      <patternFill patternType="solid">
        <fgColor theme="8"/>
        <bgColor indexed="64"/>
      </patternFill>
    </fill>
    <fill>
      <patternFill patternType="solid">
        <fgColor rgb="FFFFFF00"/>
        <bgColor indexed="64"/>
      </patternFill>
    </fill>
    <fill>
      <patternFill patternType="solid">
        <fgColor theme="6"/>
        <bgColor indexed="64"/>
      </patternFill>
    </fill>
    <fill>
      <patternFill patternType="solid">
        <fgColor theme="0"/>
        <bgColor indexed="64"/>
      </patternFill>
    </fill>
    <fill>
      <patternFill patternType="solid">
        <fgColor rgb="FF0000FF"/>
        <bgColor indexed="64"/>
      </patternFill>
    </fill>
    <fill>
      <patternFill patternType="solid">
        <fgColor theme="0" tint="-0.249977111117893"/>
        <bgColor indexed="64"/>
      </patternFill>
    </fill>
  </fills>
  <borders count="4">
    <border>
      <left/>
      <right/>
      <top/>
      <bottom/>
      <diagonal/>
    </border>
    <border>
      <left/>
      <right style="medium">
        <color theme="0" tint="-0.24994659260841701"/>
      </right>
      <top/>
      <bottom/>
      <diagonal/>
    </border>
    <border>
      <left style="medium">
        <color theme="0" tint="-0.24994659260841701"/>
      </left>
      <right style="medium">
        <color theme="0" tint="-0.24994659260841701"/>
      </right>
      <top/>
      <bottom/>
      <diagonal/>
    </border>
    <border>
      <left style="medium">
        <color theme="0" tint="-0.24994659260841701"/>
      </left>
      <right/>
      <top/>
      <bottom/>
      <diagonal/>
    </border>
  </borders>
  <cellStyleXfs count="3">
    <xf numFmtId="0" fontId="0" fillId="0" borderId="0">
      <alignment vertical="top"/>
    </xf>
    <xf numFmtId="0" fontId="1" fillId="0" borderId="0">
      <alignment vertical="top"/>
    </xf>
    <xf numFmtId="0" fontId="3" fillId="0" borderId="0" applyNumberFormat="0" applyFill="0" applyBorder="0" applyAlignment="0" applyProtection="0">
      <alignment vertical="top"/>
    </xf>
  </cellStyleXfs>
  <cellXfs count="82">
    <xf numFmtId="0" fontId="0" fillId="0" borderId="0" xfId="0">
      <alignment vertical="top"/>
    </xf>
    <xf numFmtId="3" fontId="0" fillId="0" borderId="0" xfId="1" applyNumberFormat="1" applyFont="1" applyAlignment="1">
      <alignment horizontal="center" vertical="top"/>
    </xf>
    <xf numFmtId="3" fontId="0" fillId="0" borderId="0" xfId="0" applyNumberFormat="1" applyAlignment="1">
      <alignment horizontal="center" vertical="top"/>
    </xf>
    <xf numFmtId="3" fontId="2" fillId="0" borderId="0" xfId="1" applyNumberFormat="1" applyFont="1" applyAlignment="1">
      <alignment horizontal="center" vertical="top"/>
    </xf>
    <xf numFmtId="3" fontId="3" fillId="0" borderId="0" xfId="2" applyNumberFormat="1" applyAlignment="1">
      <alignment horizontal="left" vertical="top"/>
    </xf>
    <xf numFmtId="3" fontId="0" fillId="0" borderId="0" xfId="0" applyNumberFormat="1" applyAlignment="1">
      <alignment horizontal="right" vertical="top"/>
    </xf>
    <xf numFmtId="3" fontId="0" fillId="0" borderId="0" xfId="0" applyNumberFormat="1">
      <alignment vertical="top"/>
    </xf>
    <xf numFmtId="3" fontId="4" fillId="2" borderId="0" xfId="0" applyNumberFormat="1" applyFont="1" applyFill="1">
      <alignment vertical="top"/>
    </xf>
    <xf numFmtId="3" fontId="4" fillId="2" borderId="0" xfId="0" applyNumberFormat="1" applyFont="1" applyFill="1" applyAlignment="1">
      <alignment horizontal="center" vertical="top"/>
    </xf>
    <xf numFmtId="3" fontId="0" fillId="8" borderId="0" xfId="0" applyNumberFormat="1" applyFont="1" applyFill="1">
      <alignment vertical="top"/>
    </xf>
    <xf numFmtId="3" fontId="0" fillId="8" borderId="0" xfId="0" applyNumberFormat="1" applyFont="1" applyFill="1" applyAlignment="1">
      <alignment horizontal="center" vertical="top"/>
    </xf>
    <xf numFmtId="3" fontId="0" fillId="8" borderId="2" xfId="0" applyNumberFormat="1" applyFill="1" applyBorder="1" applyAlignment="1">
      <alignment horizontal="center" vertical="top"/>
    </xf>
    <xf numFmtId="3" fontId="0" fillId="0" borderId="2" xfId="0" applyNumberFormat="1" applyBorder="1" applyAlignment="1">
      <alignment horizontal="center" vertical="top"/>
    </xf>
    <xf numFmtId="3" fontId="0" fillId="4" borderId="2" xfId="0" applyNumberFormat="1" applyFill="1" applyBorder="1" applyAlignment="1">
      <alignment horizontal="center" vertical="top"/>
    </xf>
    <xf numFmtId="3" fontId="0" fillId="0" borderId="3" xfId="0" applyNumberFormat="1" applyBorder="1" applyAlignment="1">
      <alignment horizontal="center" vertical="top"/>
    </xf>
    <xf numFmtId="3" fontId="0" fillId="10" borderId="1" xfId="0" applyNumberFormat="1" applyFill="1" applyBorder="1" applyAlignment="1">
      <alignment horizontal="center" vertical="top"/>
    </xf>
    <xf numFmtId="3" fontId="0" fillId="10" borderId="2" xfId="0" applyNumberFormat="1" applyFill="1" applyBorder="1" applyAlignment="1">
      <alignment horizontal="center" vertical="top"/>
    </xf>
    <xf numFmtId="3" fontId="0" fillId="10" borderId="3" xfId="0" applyNumberFormat="1" applyFill="1" applyBorder="1" applyAlignment="1">
      <alignment horizontal="center" vertical="top"/>
    </xf>
    <xf numFmtId="3" fontId="0" fillId="0" borderId="1" xfId="0" applyNumberFormat="1" applyBorder="1" applyAlignment="1">
      <alignment horizontal="center" vertical="top"/>
    </xf>
    <xf numFmtId="3" fontId="0" fillId="3" borderId="1" xfId="0" applyNumberFormat="1" applyFill="1" applyBorder="1">
      <alignment vertical="top"/>
    </xf>
    <xf numFmtId="3" fontId="0" fillId="3" borderId="2" xfId="0" applyNumberFormat="1" applyFill="1" applyBorder="1" applyAlignment="1">
      <alignment horizontal="center" vertical="top"/>
    </xf>
    <xf numFmtId="3" fontId="0" fillId="3" borderId="2" xfId="0" applyNumberFormat="1" applyFill="1" applyBorder="1">
      <alignment vertical="top"/>
    </xf>
    <xf numFmtId="3" fontId="0" fillId="3" borderId="3" xfId="0" applyNumberFormat="1" applyFill="1" applyBorder="1" applyAlignment="1">
      <alignment horizontal="center" vertical="top"/>
    </xf>
    <xf numFmtId="3" fontId="0" fillId="0" borderId="1" xfId="0" applyNumberFormat="1" applyBorder="1">
      <alignment vertical="top"/>
    </xf>
    <xf numFmtId="3" fontId="0" fillId="0" borderId="2" xfId="0" applyNumberFormat="1" applyBorder="1">
      <alignment vertical="top"/>
    </xf>
    <xf numFmtId="3" fontId="0" fillId="0" borderId="0" xfId="0" applyNumberFormat="1" applyFill="1" applyBorder="1">
      <alignment vertical="top"/>
    </xf>
    <xf numFmtId="3" fontId="0" fillId="0" borderId="0" xfId="0" applyNumberFormat="1" applyFill="1" applyBorder="1" applyAlignment="1">
      <alignment horizontal="center" vertical="top"/>
    </xf>
    <xf numFmtId="3" fontId="0" fillId="0" borderId="0" xfId="0" applyNumberFormat="1" applyFill="1">
      <alignment vertical="top"/>
    </xf>
    <xf numFmtId="3" fontId="0" fillId="0" borderId="0" xfId="0" applyNumberFormat="1" applyAlignment="1">
      <alignment horizontal="center" vertical="top" wrapText="1"/>
    </xf>
    <xf numFmtId="3" fontId="0" fillId="0" borderId="0" xfId="0" applyNumberFormat="1" applyAlignment="1">
      <alignment horizontal="center" vertical="top" wrapText="1"/>
    </xf>
    <xf numFmtId="3" fontId="0" fillId="13" borderId="0" xfId="0" applyNumberFormat="1" applyFill="1" applyAlignment="1">
      <alignment horizontal="center" vertical="top"/>
    </xf>
    <xf numFmtId="3" fontId="0" fillId="0" borderId="0" xfId="0" applyNumberFormat="1" applyAlignment="1">
      <alignment horizontal="center" vertical="top"/>
    </xf>
    <xf numFmtId="3" fontId="0" fillId="7" borderId="0" xfId="0" applyNumberFormat="1" applyFill="1" applyAlignment="1">
      <alignment horizontal="center" vertical="top"/>
    </xf>
    <xf numFmtId="3" fontId="0" fillId="9" borderId="0" xfId="0" applyNumberFormat="1" applyFill="1" applyAlignment="1">
      <alignment horizontal="center" vertical="top"/>
    </xf>
    <xf numFmtId="3" fontId="5" fillId="5" borderId="0" xfId="0" applyNumberFormat="1" applyFont="1" applyFill="1" applyAlignment="1">
      <alignment horizontal="center" vertical="top"/>
    </xf>
    <xf numFmtId="3" fontId="6" fillId="0" borderId="0" xfId="2" applyNumberFormat="1" applyFont="1" applyAlignment="1">
      <alignment horizontal="left" vertical="top"/>
    </xf>
    <xf numFmtId="3" fontId="0" fillId="0" borderId="0" xfId="0" applyNumberFormat="1" applyAlignment="1">
      <alignment horizontal="left" vertical="top"/>
    </xf>
    <xf numFmtId="0" fontId="1" fillId="15" borderId="0" xfId="1" applyFill="1">
      <alignment vertical="top"/>
    </xf>
    <xf numFmtId="3" fontId="1" fillId="15" borderId="0" xfId="1" applyNumberFormat="1" applyFill="1">
      <alignment vertical="top"/>
    </xf>
    <xf numFmtId="0" fontId="2" fillId="15" borderId="0" xfId="1" applyFont="1" applyFill="1">
      <alignment vertical="top"/>
    </xf>
    <xf numFmtId="0" fontId="1" fillId="0" borderId="0" xfId="1">
      <alignment vertical="top"/>
    </xf>
    <xf numFmtId="0" fontId="7" fillId="15" borderId="0" xfId="1" applyFont="1" applyFill="1" applyAlignment="1">
      <alignment horizontal="left" vertical="top"/>
    </xf>
    <xf numFmtId="3" fontId="7" fillId="15" borderId="0" xfId="1" applyNumberFormat="1" applyFont="1" applyFill="1">
      <alignment vertical="top"/>
    </xf>
    <xf numFmtId="0" fontId="8" fillId="15" borderId="0" xfId="1" applyFont="1" applyFill="1" applyAlignment="1">
      <alignment horizontal="left" vertical="top"/>
    </xf>
    <xf numFmtId="3" fontId="2" fillId="15" borderId="0" xfId="1" applyNumberFormat="1" applyFont="1" applyFill="1">
      <alignment vertical="top"/>
    </xf>
    <xf numFmtId="0" fontId="2" fillId="15" borderId="0" xfId="0" applyFont="1" applyFill="1">
      <alignment vertical="top"/>
    </xf>
    <xf numFmtId="0" fontId="0" fillId="15" borderId="0" xfId="0" applyFill="1">
      <alignment vertical="top"/>
    </xf>
    <xf numFmtId="4" fontId="2" fillId="15" borderId="0" xfId="0" applyNumberFormat="1" applyFont="1" applyFill="1" applyAlignment="1">
      <alignment horizontal="center" vertical="top"/>
    </xf>
    <xf numFmtId="3" fontId="2" fillId="15" borderId="0" xfId="0" applyNumberFormat="1" applyFont="1" applyFill="1" applyAlignment="1">
      <alignment horizontal="center" vertical="top"/>
    </xf>
    <xf numFmtId="166" fontId="2" fillId="15" borderId="0" xfId="0" applyNumberFormat="1" applyFont="1" applyFill="1" applyAlignment="1">
      <alignment horizontal="center" vertical="top"/>
    </xf>
    <xf numFmtId="4" fontId="2" fillId="0" borderId="0" xfId="0" applyNumberFormat="1" applyFont="1" applyAlignment="1">
      <alignment horizontal="center" vertical="top"/>
    </xf>
    <xf numFmtId="0" fontId="2" fillId="15" borderId="0" xfId="0" applyFont="1" applyFill="1" applyAlignment="1">
      <alignment vertical="center"/>
    </xf>
    <xf numFmtId="0" fontId="0" fillId="15" borderId="0" xfId="0" applyFill="1" applyAlignment="1">
      <alignment vertical="center"/>
    </xf>
    <xf numFmtId="0" fontId="2" fillId="15" borderId="0" xfId="0" applyFont="1" applyFill="1" applyAlignment="1">
      <alignment horizontal="center" vertical="center"/>
    </xf>
    <xf numFmtId="4" fontId="2" fillId="15" borderId="0" xfId="0" applyNumberFormat="1" applyFont="1" applyFill="1" applyAlignment="1">
      <alignment horizontal="center" vertical="center"/>
    </xf>
    <xf numFmtId="166" fontId="2" fillId="15" borderId="0" xfId="0" applyNumberFormat="1" applyFont="1" applyFill="1" applyAlignment="1">
      <alignment horizontal="center" vertical="center"/>
    </xf>
    <xf numFmtId="4" fontId="2" fillId="0" borderId="0" xfId="0" applyNumberFormat="1" applyFont="1" applyAlignment="1">
      <alignment horizontal="center" vertical="center"/>
    </xf>
    <xf numFmtId="0" fontId="0" fillId="0" borderId="0" xfId="0" applyAlignment="1">
      <alignment vertical="center"/>
    </xf>
    <xf numFmtId="165" fontId="0" fillId="15" borderId="0" xfId="0" applyNumberFormat="1" applyFill="1" applyAlignment="1">
      <alignment horizontal="left" vertical="top"/>
    </xf>
    <xf numFmtId="0" fontId="2" fillId="15" borderId="0" xfId="0" applyFont="1" applyFill="1" applyAlignment="1">
      <alignment horizontal="left" vertical="top"/>
    </xf>
    <xf numFmtId="0" fontId="2" fillId="15" borderId="0" xfId="0" quotePrefix="1" applyFont="1" applyFill="1" applyAlignment="1">
      <alignment horizontal="left" vertical="top"/>
    </xf>
    <xf numFmtId="0" fontId="9" fillId="16" borderId="0" xfId="1" applyFont="1" applyFill="1" applyAlignment="1">
      <alignment horizontal="left" vertical="top" wrapText="1"/>
    </xf>
    <xf numFmtId="3" fontId="4" fillId="12" borderId="0" xfId="0" applyNumberFormat="1" applyFont="1" applyFill="1" applyAlignment="1">
      <alignment horizontal="center" vertical="top"/>
    </xf>
    <xf numFmtId="3" fontId="4" fillId="2" borderId="0" xfId="0" applyNumberFormat="1" applyFont="1" applyFill="1" applyAlignment="1">
      <alignment horizontal="center" vertical="top"/>
    </xf>
    <xf numFmtId="3" fontId="0" fillId="14" borderId="0" xfId="0" applyNumberFormat="1" applyFill="1" applyAlignment="1">
      <alignment horizontal="center" vertical="top"/>
    </xf>
    <xf numFmtId="3" fontId="0" fillId="6" borderId="0" xfId="0" applyNumberFormat="1" applyFill="1" applyAlignment="1">
      <alignment horizontal="center" vertical="top"/>
    </xf>
    <xf numFmtId="3" fontId="0" fillId="9" borderId="2" xfId="0" applyNumberFormat="1" applyFill="1" applyBorder="1" applyAlignment="1">
      <alignment horizontal="center" vertical="top"/>
    </xf>
    <xf numFmtId="3" fontId="0" fillId="5" borderId="2" xfId="0" applyNumberFormat="1" applyFill="1" applyBorder="1" applyAlignment="1">
      <alignment horizontal="center" vertical="top"/>
    </xf>
    <xf numFmtId="3" fontId="0" fillId="5" borderId="3" xfId="0" applyNumberFormat="1" applyFill="1" applyBorder="1" applyAlignment="1">
      <alignment horizontal="center" vertical="top"/>
    </xf>
    <xf numFmtId="3" fontId="0" fillId="11" borderId="0" xfId="0" applyNumberFormat="1" applyFill="1" applyBorder="1" applyAlignment="1">
      <alignment horizontal="center" vertical="top"/>
    </xf>
    <xf numFmtId="3" fontId="0" fillId="7" borderId="0" xfId="0" applyNumberFormat="1" applyFill="1" applyAlignment="1">
      <alignment horizontal="center" vertical="top"/>
    </xf>
    <xf numFmtId="167" fontId="0" fillId="15" borderId="0" xfId="0" applyNumberFormat="1" applyFill="1">
      <alignment vertical="top"/>
    </xf>
    <xf numFmtId="0" fontId="0" fillId="0" borderId="0" xfId="0" applyFill="1">
      <alignment vertical="top"/>
    </xf>
    <xf numFmtId="0" fontId="0" fillId="0" borderId="0" xfId="0" applyAlignment="1">
      <alignment vertical="top" wrapText="1"/>
    </xf>
    <xf numFmtId="0" fontId="0" fillId="14" borderId="0" xfId="0" applyFill="1">
      <alignment vertical="top"/>
    </xf>
    <xf numFmtId="0" fontId="3" fillId="14" borderId="0" xfId="2" applyFill="1">
      <alignment vertical="top"/>
    </xf>
    <xf numFmtId="3" fontId="3" fillId="14" borderId="0" xfId="2" applyNumberFormat="1" applyFill="1" applyAlignment="1">
      <alignment horizontal="left" vertical="top"/>
    </xf>
    <xf numFmtId="3" fontId="0" fillId="14" borderId="2" xfId="0" applyNumberFormat="1" applyFill="1" applyBorder="1" applyAlignment="1">
      <alignment horizontal="center" vertical="top"/>
    </xf>
    <xf numFmtId="164" fontId="5" fillId="17" borderId="0" xfId="0" applyNumberFormat="1" applyFont="1" applyFill="1" applyAlignment="1">
      <alignment horizontal="center" vertical="top"/>
    </xf>
    <xf numFmtId="0" fontId="0" fillId="0" borderId="0" xfId="0" applyAlignment="1">
      <alignment horizontal="right" vertical="top" wrapText="1" indent="1"/>
    </xf>
    <xf numFmtId="0" fontId="0" fillId="0" borderId="0" xfId="0" applyAlignment="1">
      <alignment horizontal="left" vertical="top" wrapText="1"/>
    </xf>
    <xf numFmtId="0" fontId="3" fillId="0" borderId="0" xfId="2" applyAlignment="1">
      <alignment vertical="top" wrapText="1"/>
    </xf>
  </cellXfs>
  <cellStyles count="3">
    <cellStyle name="Hyperlink" xfId="2" builtinId="8"/>
    <cellStyle name="Normal" xfId="0" builtinId="0"/>
    <cellStyle name="Normal_Blank Engineering Calculation1" xfId="1" xr:uid="{00000000-0005-0000-0000-00000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5C852B"/>
      <rgbColor rgb="0099CCFF"/>
      <rgbColor rgb="00FEBB36"/>
      <rgbColor rgb="00CC99FF"/>
      <rgbColor rgb="009A3E00"/>
      <rgbColor rgb="003366FF"/>
      <rgbColor rgb="0033CCCC"/>
      <rgbColor rgb="0099CC00"/>
      <rgbColor rgb="00FFCC00"/>
      <rgbColor rgb="00FF9900"/>
      <rgbColor rgb="00FF6600"/>
      <rgbColor rgb="00CC9900"/>
      <rgbColor rgb="00999999"/>
      <rgbColor rgb="00003366"/>
      <rgbColor rgb="00339966"/>
      <rgbColor rgb="00003300"/>
      <rgbColor rgb="00333300"/>
      <rgbColor rgb="00993300"/>
      <rgbColor rgb="00993366"/>
      <rgbColor rgb="00000099"/>
      <rgbColor rgb="00333333"/>
    </indexedColors>
    <mruColors>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4</xdr:col>
      <xdr:colOff>487082</xdr:colOff>
      <xdr:row>0</xdr:row>
      <xdr:rowOff>1706419</xdr:rowOff>
    </xdr:to>
    <xdr:pic>
      <xdr:nvPicPr>
        <xdr:cNvPr id="2" name="Picture 1">
          <a:extLst>
            <a:ext uri="{FF2B5EF4-FFF2-40B4-BE49-F238E27FC236}">
              <a16:creationId xmlns:a16="http://schemas.microsoft.com/office/drawing/2014/main" id="{B905DAE9-1801-4F84-8583-B55D45922F8A}"/>
            </a:ext>
          </a:extLst>
        </xdr:cNvPr>
        <xdr:cNvPicPr>
          <a:picLocks noChangeAspect="1"/>
        </xdr:cNvPicPr>
      </xdr:nvPicPr>
      <xdr:blipFill>
        <a:blip xmlns:r="http://schemas.openxmlformats.org/officeDocument/2006/relationships" r:embed="rId1"/>
        <a:stretch>
          <a:fillRect/>
        </a:stretch>
      </xdr:blipFill>
      <xdr:spPr>
        <a:xfrm>
          <a:off x="0" y="1"/>
          <a:ext cx="3657002" cy="170641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dec-my.sharepoint.com/Users/DSellers/Google%20Drive/Marriott%20AEP%202014-2015%20Support/Atlanta%20Airport%20Marriott/Utility%20Data/UCAT%20Electric%20GSD%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nstructions"/>
      <sheetName val="BillingData"/>
      <sheetName val="Options"/>
      <sheetName val="HistoryChart"/>
      <sheetName val="Calcs"/>
      <sheetName val="ChartData"/>
      <sheetName val="Chart"/>
      <sheetName val="Notes"/>
      <sheetName val="UCAT Electric GSD v1"/>
    </sheetNames>
    <definedNames>
      <definedName name="AvgDailyUse1stBillForThisMonth" refersTo="#REF!" sheetId="6"/>
      <definedName name="AvgDailyUse2ndBillForThisMonth" refersTo="#REF!" sheetId="6"/>
      <definedName name="MonthCalendar" refersTo="='ChartData'!$A1" sheetId="6"/>
      <definedName name="MonthDaysArray" refersTo="#REF!"/>
      <definedName name="rowFirstBillThisMonth" refersTo="#REF!" sheetId="6"/>
    </definedNames>
    <sheetDataSet>
      <sheetData sheetId="0" refreshError="1"/>
      <sheetData sheetId="1" refreshError="1"/>
      <sheetData sheetId="2">
        <row r="13">
          <cell r="A13">
            <v>41901</v>
          </cell>
        </row>
        <row r="14">
          <cell r="A14">
            <v>41871</v>
          </cell>
        </row>
        <row r="15">
          <cell r="A15">
            <v>41841</v>
          </cell>
        </row>
        <row r="16">
          <cell r="A16">
            <v>41809</v>
          </cell>
        </row>
        <row r="17">
          <cell r="A17">
            <v>41779</v>
          </cell>
        </row>
        <row r="18">
          <cell r="A18">
            <v>41747</v>
          </cell>
        </row>
        <row r="19">
          <cell r="A19">
            <v>41717</v>
          </cell>
        </row>
        <row r="20">
          <cell r="A20">
            <v>41691</v>
          </cell>
        </row>
        <row r="21">
          <cell r="A21">
            <v>41662</v>
          </cell>
        </row>
        <row r="22">
          <cell r="A22">
            <v>41631</v>
          </cell>
        </row>
        <row r="23">
          <cell r="A23">
            <v>41598</v>
          </cell>
        </row>
        <row r="24">
          <cell r="A24">
            <v>41568</v>
          </cell>
        </row>
        <row r="25">
          <cell r="A25">
            <v>41543</v>
          </cell>
        </row>
        <row r="26">
          <cell r="A26">
            <v>41512</v>
          </cell>
        </row>
        <row r="27">
          <cell r="A27">
            <v>41474</v>
          </cell>
        </row>
        <row r="28">
          <cell r="A28">
            <v>41445</v>
          </cell>
        </row>
        <row r="29">
          <cell r="A29">
            <v>41415</v>
          </cell>
        </row>
        <row r="30">
          <cell r="A30">
            <v>41386</v>
          </cell>
        </row>
        <row r="31">
          <cell r="A31">
            <v>41355</v>
          </cell>
        </row>
        <row r="32">
          <cell r="A32">
            <v>41326</v>
          </cell>
        </row>
        <row r="33">
          <cell r="A33">
            <v>41296</v>
          </cell>
        </row>
        <row r="34">
          <cell r="A34">
            <v>41264</v>
          </cell>
        </row>
        <row r="35">
          <cell r="A35">
            <v>41234</v>
          </cell>
        </row>
        <row r="36">
          <cell r="A36">
            <v>41204</v>
          </cell>
        </row>
      </sheetData>
      <sheetData sheetId="3">
        <row r="7">
          <cell r="A7">
            <v>50</v>
          </cell>
        </row>
        <row r="8">
          <cell r="A8">
            <v>25</v>
          </cell>
        </row>
        <row r="10">
          <cell r="A10">
            <v>36</v>
          </cell>
        </row>
      </sheetData>
      <sheetData sheetId="4" refreshError="1"/>
      <sheetData sheetId="5">
        <row r="13">
          <cell r="A13">
            <v>41901.5</v>
          </cell>
          <cell r="E13">
            <v>60</v>
          </cell>
        </row>
      </sheetData>
      <sheetData sheetId="6">
        <row r="18">
          <cell r="C18">
            <v>33990.665322580644</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FDE Primary">
      <a:dk1>
        <a:srgbClr val="000000"/>
      </a:dk1>
      <a:lt1>
        <a:srgbClr val="FFFFFF"/>
      </a:lt1>
      <a:dk2>
        <a:srgbClr val="FFFFFF"/>
      </a:dk2>
      <a:lt2>
        <a:srgbClr val="000000"/>
      </a:lt2>
      <a:accent1>
        <a:srgbClr val="FF0000"/>
      </a:accent1>
      <a:accent2>
        <a:srgbClr val="FFFF00"/>
      </a:accent2>
      <a:accent3>
        <a:srgbClr val="FF9933"/>
      </a:accent3>
      <a:accent4>
        <a:srgbClr val="009900"/>
      </a:accent4>
      <a:accent5>
        <a:srgbClr val="0000FF"/>
      </a:accent5>
      <a:accent6>
        <a:srgbClr val="9933FF"/>
      </a:accent6>
      <a:hlink>
        <a:srgbClr val="00B0F0"/>
      </a:hlink>
      <a:folHlink>
        <a:srgbClr val="6565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av8rdas.com/icebo.html"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s://portfoliomanager.energystar.gov/pdf/reference/Source%20Energy.pdf" TargetMode="External"/><Relationship Id="rId1" Type="http://schemas.openxmlformats.org/officeDocument/2006/relationships/hyperlink" Target="https://portfoliomanager.energystar.gov/pdf/reference/Source%20Energy.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213E28-EC7F-4D99-990D-E8AF34675F81}">
  <dimension ref="A1:P30"/>
  <sheetViews>
    <sheetView tabSelected="1" zoomScale="90" zoomScaleNormal="90" workbookViewId="0">
      <selection activeCell="B30" sqref="B30:O31"/>
    </sheetView>
  </sheetViews>
  <sheetFormatPr defaultRowHeight="18.3" x14ac:dyDescent="0.85"/>
  <sheetData>
    <row r="1" spans="1:16" s="40" customFormat="1" ht="138.75" customHeight="1" x14ac:dyDescent="0.85">
      <c r="A1" s="37"/>
      <c r="B1" s="37"/>
      <c r="C1" s="37"/>
      <c r="D1" s="38"/>
      <c r="E1" s="39"/>
      <c r="F1" s="37"/>
      <c r="G1" s="37"/>
      <c r="H1" s="37"/>
      <c r="I1" s="37"/>
      <c r="J1" s="37"/>
      <c r="K1" s="37"/>
      <c r="L1" s="37"/>
      <c r="M1" s="37"/>
      <c r="N1" s="37"/>
    </row>
    <row r="2" spans="1:16" s="40" customFormat="1" ht="19.5" customHeight="1" x14ac:dyDescent="0.85">
      <c r="A2" s="41" t="s">
        <v>48</v>
      </c>
      <c r="B2" s="41"/>
      <c r="C2" s="37"/>
      <c r="D2" s="42"/>
      <c r="E2" s="39"/>
      <c r="F2" s="37"/>
      <c r="G2" s="37"/>
      <c r="H2" s="37"/>
      <c r="I2" s="37"/>
      <c r="J2" s="37"/>
      <c r="K2" s="37"/>
      <c r="L2" s="37"/>
      <c r="M2" s="37"/>
      <c r="N2" s="37"/>
    </row>
    <row r="3" spans="1:16" s="40" customFormat="1" ht="19.5" customHeight="1" x14ac:dyDescent="0.85">
      <c r="A3" s="41" t="s">
        <v>49</v>
      </c>
      <c r="B3" s="41"/>
      <c r="C3" s="37"/>
      <c r="D3" s="42"/>
      <c r="E3" s="39"/>
      <c r="F3" s="37"/>
      <c r="G3" s="37"/>
      <c r="H3" s="37"/>
      <c r="I3" s="37"/>
      <c r="J3" s="37"/>
      <c r="K3" s="37"/>
      <c r="L3" s="37"/>
      <c r="M3" s="37"/>
      <c r="N3" s="37"/>
    </row>
    <row r="4" spans="1:16" s="40" customFormat="1" x14ac:dyDescent="0.85">
      <c r="A4" s="43" t="s">
        <v>50</v>
      </c>
      <c r="B4" s="43"/>
      <c r="C4" s="37"/>
      <c r="D4" s="44"/>
      <c r="E4" s="39"/>
      <c r="F4" s="39"/>
      <c r="G4" s="37"/>
      <c r="H4" s="37"/>
      <c r="I4" s="37"/>
      <c r="J4" s="37"/>
      <c r="K4" s="37"/>
      <c r="L4" s="37"/>
      <c r="M4" s="37"/>
      <c r="N4" s="37"/>
    </row>
    <row r="5" spans="1:16" x14ac:dyDescent="0.85">
      <c r="A5" s="45" t="s">
        <v>51</v>
      </c>
      <c r="B5" s="45"/>
      <c r="C5" s="46"/>
      <c r="D5" s="58">
        <v>44378.745669328702</v>
      </c>
      <c r="E5" s="58"/>
      <c r="F5" s="58"/>
      <c r="G5" s="58"/>
      <c r="H5" s="47"/>
      <c r="I5" s="48"/>
      <c r="J5" s="47"/>
      <c r="K5" s="47"/>
      <c r="L5" s="47"/>
      <c r="M5" s="47"/>
      <c r="N5" s="49"/>
      <c r="O5" s="50"/>
      <c r="P5" s="50"/>
    </row>
    <row r="6" spans="1:16" x14ac:dyDescent="0.85">
      <c r="A6" s="45" t="s">
        <v>52</v>
      </c>
      <c r="B6" s="45"/>
      <c r="C6" s="46"/>
      <c r="D6" s="59" t="s">
        <v>58</v>
      </c>
      <c r="E6" s="59"/>
      <c r="F6" s="59"/>
      <c r="G6" s="59"/>
      <c r="H6" s="47"/>
      <c r="I6" s="48"/>
      <c r="J6" s="47"/>
      <c r="K6" s="47"/>
      <c r="L6" s="47"/>
      <c r="M6" s="47"/>
      <c r="N6" s="49"/>
      <c r="O6" s="50"/>
      <c r="P6" s="50"/>
    </row>
    <row r="7" spans="1:16" x14ac:dyDescent="0.85">
      <c r="A7" s="45" t="s">
        <v>53</v>
      </c>
      <c r="B7" s="45"/>
      <c r="C7" s="46"/>
      <c r="D7" s="60"/>
      <c r="E7" s="59"/>
      <c r="F7" s="59"/>
      <c r="G7" s="59"/>
      <c r="H7" s="47"/>
      <c r="I7" s="48"/>
      <c r="J7" s="47"/>
      <c r="K7" s="47"/>
      <c r="L7" s="47"/>
      <c r="M7" s="47"/>
      <c r="N7" s="49"/>
      <c r="O7" s="50"/>
      <c r="P7" s="50"/>
    </row>
    <row r="8" spans="1:16" x14ac:dyDescent="0.85">
      <c r="A8" s="45" t="s">
        <v>54</v>
      </c>
      <c r="B8" s="45"/>
      <c r="C8" s="46"/>
      <c r="D8" s="59" t="s">
        <v>55</v>
      </c>
      <c r="E8" s="59"/>
      <c r="F8" s="59"/>
      <c r="G8" s="59"/>
      <c r="H8" s="47"/>
      <c r="I8" s="48"/>
      <c r="J8" s="47"/>
      <c r="K8" s="47"/>
      <c r="L8" s="47"/>
      <c r="M8" s="47"/>
      <c r="N8" s="49"/>
      <c r="O8" s="50"/>
      <c r="P8" s="50"/>
    </row>
    <row r="9" spans="1:16" s="40" customFormat="1" ht="253.75" customHeight="1" x14ac:dyDescent="0.85">
      <c r="A9" s="61" t="s">
        <v>56</v>
      </c>
      <c r="B9" s="61"/>
      <c r="C9" s="61"/>
      <c r="D9" s="61"/>
      <c r="E9" s="61"/>
      <c r="F9" s="61"/>
      <c r="G9" s="61"/>
      <c r="H9" s="61"/>
      <c r="I9" s="61"/>
      <c r="J9" s="61"/>
      <c r="K9" s="61"/>
      <c r="L9" s="61"/>
      <c r="M9" s="61"/>
      <c r="N9" s="61"/>
      <c r="O9" s="61"/>
    </row>
    <row r="10" spans="1:16" s="57" customFormat="1" x14ac:dyDescent="0.85">
      <c r="A10" s="51" t="s">
        <v>57</v>
      </c>
      <c r="B10" s="51"/>
      <c r="C10" s="52"/>
      <c r="D10" s="53"/>
      <c r="E10" s="53"/>
      <c r="F10" s="53"/>
      <c r="G10" s="54"/>
      <c r="H10" s="54"/>
      <c r="I10" s="54"/>
      <c r="J10" s="54"/>
      <c r="K10" s="54"/>
      <c r="L10" s="54"/>
      <c r="M10" s="54"/>
      <c r="N10" s="55"/>
      <c r="O10" s="54"/>
      <c r="P10" s="56"/>
    </row>
    <row r="11" spans="1:16" x14ac:dyDescent="0.85">
      <c r="A11" s="71">
        <v>1</v>
      </c>
      <c r="B11" s="73" t="s">
        <v>61</v>
      </c>
      <c r="C11" s="73"/>
      <c r="D11" s="73"/>
      <c r="E11" s="73"/>
      <c r="F11" s="73"/>
      <c r="G11" s="73"/>
      <c r="H11" s="73"/>
      <c r="I11" s="73"/>
      <c r="J11" s="73"/>
      <c r="K11" s="73"/>
      <c r="L11" s="73"/>
      <c r="M11" s="73"/>
      <c r="N11" s="73"/>
      <c r="O11" s="73"/>
    </row>
    <row r="12" spans="1:16" x14ac:dyDescent="0.85">
      <c r="A12" s="71">
        <v>2</v>
      </c>
      <c r="B12" s="73" t="s">
        <v>60</v>
      </c>
      <c r="C12" s="73"/>
      <c r="D12" s="73"/>
      <c r="E12" s="73"/>
      <c r="F12" s="73"/>
      <c r="G12" s="73"/>
      <c r="H12" s="73"/>
      <c r="I12" s="73"/>
      <c r="J12" s="73"/>
      <c r="K12" s="73"/>
      <c r="L12" s="73"/>
      <c r="M12" s="73"/>
      <c r="N12" s="73"/>
      <c r="O12" s="73"/>
    </row>
    <row r="13" spans="1:16" x14ac:dyDescent="0.85">
      <c r="A13" s="71"/>
      <c r="B13" s="73"/>
      <c r="C13" s="73"/>
      <c r="D13" s="73"/>
      <c r="E13" s="73"/>
      <c r="F13" s="73"/>
      <c r="G13" s="73"/>
      <c r="H13" s="73"/>
      <c r="I13" s="73"/>
      <c r="J13" s="73"/>
      <c r="K13" s="73"/>
      <c r="L13" s="73"/>
      <c r="M13" s="73"/>
      <c r="N13" s="73"/>
      <c r="O13" s="73"/>
    </row>
    <row r="14" spans="1:16" x14ac:dyDescent="0.85">
      <c r="A14" s="71">
        <v>3</v>
      </c>
      <c r="B14" s="73" t="s">
        <v>62</v>
      </c>
      <c r="C14" s="73"/>
      <c r="D14" s="73"/>
      <c r="E14" s="73"/>
      <c r="F14" s="73"/>
      <c r="G14" s="73"/>
      <c r="H14" s="73"/>
      <c r="I14" s="73"/>
      <c r="J14" s="73"/>
      <c r="K14" s="73"/>
      <c r="L14" s="73"/>
      <c r="M14" s="73"/>
      <c r="N14" s="73"/>
      <c r="O14" s="73"/>
    </row>
    <row r="15" spans="1:16" x14ac:dyDescent="0.85">
      <c r="A15" s="71"/>
      <c r="B15" s="73"/>
      <c r="C15" s="73"/>
      <c r="D15" s="73"/>
      <c r="E15" s="73"/>
      <c r="F15" s="73"/>
      <c r="G15" s="73"/>
      <c r="H15" s="73"/>
      <c r="I15" s="73"/>
      <c r="J15" s="73"/>
      <c r="K15" s="73"/>
      <c r="L15" s="73"/>
      <c r="M15" s="73"/>
      <c r="N15" s="73"/>
      <c r="O15" s="73"/>
    </row>
    <row r="16" spans="1:16" x14ac:dyDescent="0.85">
      <c r="A16" s="71">
        <v>4</v>
      </c>
      <c r="B16" s="73" t="s">
        <v>63</v>
      </c>
      <c r="C16" s="73"/>
      <c r="D16" s="73"/>
      <c r="E16" s="73"/>
      <c r="F16" s="73"/>
      <c r="G16" s="73"/>
      <c r="H16" s="73"/>
      <c r="I16" s="73"/>
      <c r="J16" s="73"/>
      <c r="K16" s="73"/>
      <c r="L16" s="73"/>
      <c r="M16" s="73"/>
      <c r="N16" s="73"/>
      <c r="O16" s="73"/>
    </row>
    <row r="17" spans="1:15" x14ac:dyDescent="0.85">
      <c r="A17" s="71"/>
      <c r="B17" s="73"/>
      <c r="C17" s="73"/>
      <c r="D17" s="73"/>
      <c r="E17" s="73"/>
      <c r="F17" s="73"/>
      <c r="G17" s="73"/>
      <c r="H17" s="73"/>
      <c r="I17" s="73"/>
      <c r="J17" s="73"/>
      <c r="K17" s="73"/>
      <c r="L17" s="73"/>
      <c r="M17" s="73"/>
      <c r="N17" s="73"/>
      <c r="O17" s="73"/>
    </row>
    <row r="18" spans="1:15" x14ac:dyDescent="0.85">
      <c r="A18" s="71">
        <v>5</v>
      </c>
      <c r="B18" s="73" t="s">
        <v>64</v>
      </c>
      <c r="C18" s="73"/>
      <c r="D18" s="73"/>
      <c r="E18" s="73"/>
      <c r="F18" s="73"/>
      <c r="G18" s="73"/>
      <c r="H18" s="73"/>
      <c r="I18" s="73"/>
      <c r="J18" s="73"/>
      <c r="K18" s="73"/>
      <c r="L18" s="73"/>
      <c r="M18" s="73"/>
      <c r="N18" s="73"/>
      <c r="O18" s="73"/>
    </row>
    <row r="19" spans="1:15" x14ac:dyDescent="0.85">
      <c r="A19" s="71"/>
      <c r="B19" s="79" t="s">
        <v>65</v>
      </c>
      <c r="C19" s="80" t="s">
        <v>66</v>
      </c>
      <c r="D19" s="80"/>
      <c r="E19" s="80"/>
      <c r="F19" s="80"/>
      <c r="G19" s="80"/>
      <c r="H19" s="80"/>
      <c r="I19" s="80"/>
      <c r="J19" s="80"/>
      <c r="K19" s="80"/>
      <c r="L19" s="80"/>
      <c r="M19" s="80"/>
      <c r="N19" s="80"/>
      <c r="O19" s="80"/>
    </row>
    <row r="20" spans="1:15" x14ac:dyDescent="0.85">
      <c r="A20" s="71"/>
      <c r="B20" s="79" t="s">
        <v>65</v>
      </c>
      <c r="C20" s="80" t="s">
        <v>67</v>
      </c>
      <c r="D20" s="80"/>
      <c r="E20" s="80"/>
      <c r="F20" s="80"/>
      <c r="G20" s="80"/>
      <c r="H20" s="80"/>
      <c r="I20" s="80"/>
      <c r="J20" s="80"/>
      <c r="K20" s="80"/>
      <c r="L20" s="80"/>
      <c r="M20" s="80"/>
      <c r="N20" s="80"/>
      <c r="O20" s="80"/>
    </row>
    <row r="21" spans="1:15" x14ac:dyDescent="0.85">
      <c r="A21" s="71"/>
      <c r="B21" s="79"/>
      <c r="C21" s="80"/>
      <c r="D21" s="80"/>
      <c r="E21" s="80"/>
      <c r="F21" s="80"/>
      <c r="G21" s="80"/>
      <c r="H21" s="80"/>
      <c r="I21" s="80"/>
      <c r="J21" s="80"/>
      <c r="K21" s="80"/>
      <c r="L21" s="80"/>
      <c r="M21" s="80"/>
      <c r="N21" s="80"/>
      <c r="O21" s="80"/>
    </row>
    <row r="22" spans="1:15" x14ac:dyDescent="0.85">
      <c r="A22" s="71"/>
      <c r="B22" s="79" t="s">
        <v>65</v>
      </c>
      <c r="C22" s="80" t="s">
        <v>68</v>
      </c>
      <c r="D22" s="80"/>
      <c r="E22" s="80"/>
      <c r="F22" s="80"/>
      <c r="G22" s="80"/>
      <c r="H22" s="80"/>
      <c r="I22" s="80"/>
      <c r="J22" s="80"/>
      <c r="K22" s="80"/>
      <c r="L22" s="80"/>
      <c r="M22" s="80"/>
      <c r="N22" s="80"/>
      <c r="O22" s="80"/>
    </row>
    <row r="23" spans="1:15" x14ac:dyDescent="0.85">
      <c r="A23" s="71">
        <v>6</v>
      </c>
      <c r="B23" s="73" t="s">
        <v>70</v>
      </c>
      <c r="C23" s="73"/>
      <c r="D23" s="73"/>
      <c r="E23" s="73"/>
      <c r="F23" s="73"/>
      <c r="G23" s="73"/>
      <c r="H23" s="73"/>
      <c r="I23" s="73"/>
      <c r="J23" s="73"/>
      <c r="K23" s="73"/>
      <c r="L23" s="73"/>
      <c r="M23" s="73"/>
      <c r="N23" s="73"/>
      <c r="O23" s="73"/>
    </row>
    <row r="24" spans="1:15" x14ac:dyDescent="0.85">
      <c r="A24" s="71"/>
      <c r="B24" s="73"/>
      <c r="C24" s="73"/>
      <c r="D24" s="73"/>
      <c r="E24" s="73"/>
      <c r="F24" s="73"/>
      <c r="G24" s="73"/>
      <c r="H24" s="73"/>
      <c r="I24" s="73"/>
      <c r="J24" s="73"/>
      <c r="K24" s="73"/>
      <c r="L24" s="73"/>
      <c r="M24" s="73"/>
      <c r="N24" s="73"/>
      <c r="O24" s="73"/>
    </row>
    <row r="25" spans="1:15" x14ac:dyDescent="0.85">
      <c r="A25" s="71"/>
      <c r="B25" s="81" t="s">
        <v>69</v>
      </c>
      <c r="C25" s="81"/>
      <c r="D25" s="81"/>
      <c r="E25" s="81"/>
      <c r="F25" s="81"/>
      <c r="G25" s="81"/>
      <c r="H25" s="81"/>
      <c r="I25" s="81"/>
      <c r="J25" s="81"/>
      <c r="K25" s="81"/>
      <c r="L25" s="81"/>
      <c r="M25" s="81"/>
      <c r="N25" s="81"/>
      <c r="O25" s="81"/>
    </row>
    <row r="26" spans="1:15" x14ac:dyDescent="0.85">
      <c r="A26" s="71"/>
      <c r="B26" s="73"/>
      <c r="C26" s="73"/>
      <c r="D26" s="73"/>
      <c r="E26" s="73"/>
      <c r="F26" s="73"/>
      <c r="G26" s="73"/>
      <c r="H26" s="73"/>
      <c r="I26" s="73"/>
      <c r="J26" s="73"/>
      <c r="K26" s="73"/>
      <c r="L26" s="73"/>
      <c r="M26" s="73"/>
      <c r="N26" s="73"/>
      <c r="O26" s="73"/>
    </row>
    <row r="27" spans="1:15" x14ac:dyDescent="0.85">
      <c r="A27" s="71"/>
      <c r="B27" s="73"/>
      <c r="C27" s="73"/>
      <c r="D27" s="73"/>
      <c r="E27" s="73"/>
      <c r="F27" s="73"/>
      <c r="G27" s="73"/>
      <c r="H27" s="73"/>
      <c r="I27" s="73"/>
      <c r="J27" s="73"/>
      <c r="K27" s="73"/>
      <c r="L27" s="73"/>
      <c r="M27" s="73"/>
      <c r="N27" s="73"/>
      <c r="O27" s="73"/>
    </row>
    <row r="28" spans="1:15" x14ac:dyDescent="0.85">
      <c r="A28" s="71"/>
      <c r="B28" s="73"/>
      <c r="C28" s="73"/>
      <c r="D28" s="73"/>
      <c r="E28" s="73"/>
      <c r="F28" s="73"/>
      <c r="G28" s="73"/>
      <c r="H28" s="73"/>
      <c r="I28" s="73"/>
      <c r="J28" s="73"/>
      <c r="K28" s="73"/>
      <c r="L28" s="73"/>
      <c r="M28" s="73"/>
      <c r="N28" s="73"/>
      <c r="O28" s="73"/>
    </row>
    <row r="29" spans="1:15" x14ac:dyDescent="0.85">
      <c r="A29" s="71"/>
      <c r="B29" s="73"/>
      <c r="C29" s="73"/>
      <c r="D29" s="73"/>
      <c r="E29" s="73"/>
      <c r="F29" s="73"/>
      <c r="G29" s="73"/>
      <c r="H29" s="73"/>
      <c r="I29" s="73"/>
      <c r="J29" s="73"/>
      <c r="K29" s="73"/>
      <c r="L29" s="73"/>
      <c r="M29" s="73"/>
      <c r="N29" s="73"/>
      <c r="O29" s="73"/>
    </row>
    <row r="30" spans="1:15" x14ac:dyDescent="0.85">
      <c r="B30" s="73"/>
      <c r="C30" s="73"/>
      <c r="D30" s="73"/>
      <c r="E30" s="73"/>
      <c r="F30" s="73"/>
      <c r="G30" s="73"/>
      <c r="H30" s="73"/>
      <c r="I30" s="73"/>
      <c r="J30" s="73"/>
      <c r="K30" s="73"/>
      <c r="L30" s="73"/>
      <c r="M30" s="73"/>
      <c r="N30" s="73"/>
      <c r="O30" s="73"/>
    </row>
  </sheetData>
  <mergeCells count="20">
    <mergeCell ref="B30:O30"/>
    <mergeCell ref="B12:O13"/>
    <mergeCell ref="B14:O15"/>
    <mergeCell ref="B16:O17"/>
    <mergeCell ref="C19:O19"/>
    <mergeCell ref="C22:O22"/>
    <mergeCell ref="C20:O21"/>
    <mergeCell ref="B23:O24"/>
    <mergeCell ref="B25:O25"/>
    <mergeCell ref="B26:O26"/>
    <mergeCell ref="B27:O27"/>
    <mergeCell ref="B28:O28"/>
    <mergeCell ref="B29:O29"/>
    <mergeCell ref="B18:O18"/>
    <mergeCell ref="B11:O11"/>
    <mergeCell ref="D5:G5"/>
    <mergeCell ref="D6:G6"/>
    <mergeCell ref="D7:G7"/>
    <mergeCell ref="D8:G8"/>
    <mergeCell ref="A9:O9"/>
  </mergeCells>
  <hyperlinks>
    <hyperlink ref="B25:O25" r:id="rId1" display="https://www.av8rdas.com/icebo.html" xr:uid="{1525F6FA-DEFD-400C-BB39-A42FE2E84A0F}"/>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20"/>
  <sheetViews>
    <sheetView workbookViewId="0">
      <pane xSplit="1" ySplit="7" topLeftCell="B8" activePane="bottomRight" state="frozen"/>
      <selection pane="topRight" activeCell="B1" sqref="B1"/>
      <selection pane="bottomLeft" activeCell="A8" sqref="A8"/>
      <selection pane="bottomRight" activeCell="B1" sqref="B1:C4"/>
    </sheetView>
  </sheetViews>
  <sheetFormatPr defaultColWidth="8.7890625" defaultRowHeight="18.3" x14ac:dyDescent="0.85"/>
  <cols>
    <col min="1" max="2" width="15.70703125" style="2" customWidth="1"/>
    <col min="3" max="3" width="15.70703125" style="31" customWidth="1"/>
    <col min="4" max="5" width="15.70703125" style="2" customWidth="1"/>
    <col min="6" max="6" width="15.70703125" style="31" customWidth="1"/>
    <col min="7" max="8" width="15.70703125" style="2" customWidth="1"/>
    <col min="9" max="9" width="15.70703125" style="31" customWidth="1"/>
    <col min="10" max="10" width="15.70703125" style="2" customWidth="1"/>
    <col min="11" max="16384" width="8.7890625" style="2"/>
  </cols>
  <sheetData>
    <row r="1" spans="1:10" x14ac:dyDescent="0.85">
      <c r="A1" s="5" t="s">
        <v>13</v>
      </c>
      <c r="B1" s="74" t="s">
        <v>59</v>
      </c>
      <c r="C1" s="75"/>
    </row>
    <row r="2" spans="1:10" x14ac:dyDescent="0.85">
      <c r="A2" s="5"/>
      <c r="B2" s="74" t="s">
        <v>59</v>
      </c>
      <c r="C2" s="76"/>
    </row>
    <row r="3" spans="1:10" x14ac:dyDescent="0.85">
      <c r="A3" s="5"/>
      <c r="B3" s="74" t="s">
        <v>59</v>
      </c>
      <c r="C3" s="76"/>
    </row>
    <row r="4" spans="1:10" x14ac:dyDescent="0.85">
      <c r="A4" s="5"/>
      <c r="B4" s="74" t="s">
        <v>59</v>
      </c>
      <c r="C4" s="76"/>
    </row>
    <row r="5" spans="1:10" x14ac:dyDescent="0.85">
      <c r="A5" s="5"/>
      <c r="B5" s="4"/>
      <c r="C5" s="4"/>
    </row>
    <row r="6" spans="1:10" x14ac:dyDescent="0.85">
      <c r="A6" s="3" t="s">
        <v>12</v>
      </c>
      <c r="B6" s="62" t="s">
        <v>39</v>
      </c>
      <c r="C6" s="62"/>
      <c r="D6" s="62"/>
      <c r="E6" s="63" t="s">
        <v>40</v>
      </c>
      <c r="F6" s="63"/>
      <c r="G6" s="63"/>
      <c r="H6" s="64" t="s">
        <v>42</v>
      </c>
      <c r="I6" s="64"/>
      <c r="J6" s="64"/>
    </row>
    <row r="7" spans="1:10" x14ac:dyDescent="0.85">
      <c r="B7" s="33" t="s">
        <v>15</v>
      </c>
      <c r="C7" s="31" t="s">
        <v>14</v>
      </c>
      <c r="D7" s="33" t="s">
        <v>43</v>
      </c>
      <c r="E7" s="32" t="s">
        <v>15</v>
      </c>
      <c r="F7" s="31" t="s">
        <v>14</v>
      </c>
      <c r="G7" s="32" t="s">
        <v>43</v>
      </c>
      <c r="H7" s="34" t="s">
        <v>15</v>
      </c>
      <c r="I7" s="31" t="s">
        <v>14</v>
      </c>
      <c r="J7" s="34" t="s">
        <v>43</v>
      </c>
    </row>
    <row r="8" spans="1:10" s="28" customFormat="1" x14ac:dyDescent="0.85">
      <c r="A8" s="28" t="s">
        <v>44</v>
      </c>
      <c r="B8" s="28">
        <f>SUM(B9:B20)</f>
        <v>7120376.5865102643</v>
      </c>
      <c r="C8" s="29">
        <f t="shared" ref="C8:J8" si="0">SUM(C9:C20)</f>
        <v>412659.20600000006</v>
      </c>
      <c r="D8" s="29">
        <f t="shared" si="0"/>
        <v>0</v>
      </c>
      <c r="E8" s="29">
        <f t="shared" si="0"/>
        <v>6477564.0529620722</v>
      </c>
      <c r="F8" s="29">
        <f t="shared" si="0"/>
        <v>365138.82900591398</v>
      </c>
      <c r="G8" s="29">
        <f t="shared" si="0"/>
        <v>0</v>
      </c>
      <c r="H8" s="29">
        <f t="shared" si="0"/>
        <v>2836631.2258064514</v>
      </c>
      <c r="I8" s="29">
        <f t="shared" si="0"/>
        <v>143461.4895</v>
      </c>
      <c r="J8" s="29">
        <f t="shared" si="0"/>
        <v>0</v>
      </c>
    </row>
    <row r="9" spans="1:10" x14ac:dyDescent="0.85">
      <c r="A9" s="1" t="s">
        <v>0</v>
      </c>
      <c r="B9" s="30">
        <v>532412.50909090904</v>
      </c>
      <c r="C9" s="30">
        <v>48085.550499999998</v>
      </c>
      <c r="D9" s="30"/>
      <c r="E9" s="30">
        <v>484137.82258064515</v>
      </c>
      <c r="F9" s="30">
        <v>41684.101500000004</v>
      </c>
      <c r="G9" s="30"/>
      <c r="H9" s="30">
        <v>566217.29032258072</v>
      </c>
      <c r="I9" s="30">
        <v>48358.5</v>
      </c>
      <c r="J9" s="30"/>
    </row>
    <row r="10" spans="1:10" x14ac:dyDescent="0.85">
      <c r="A10" s="1" t="s">
        <v>1</v>
      </c>
      <c r="B10" s="30">
        <v>502450.97142857139</v>
      </c>
      <c r="C10" s="30">
        <v>41523.384844827589</v>
      </c>
      <c r="D10" s="30"/>
      <c r="E10" s="30">
        <v>442410.21428571432</v>
      </c>
      <c r="F10" s="30">
        <v>35734.194696428574</v>
      </c>
      <c r="G10" s="30"/>
      <c r="H10" s="30">
        <v>493004.90322580643</v>
      </c>
      <c r="I10" s="30">
        <v>38690.661999999997</v>
      </c>
      <c r="J10" s="30"/>
    </row>
    <row r="11" spans="1:10" x14ac:dyDescent="0.85">
      <c r="A11" s="1" t="s">
        <v>2</v>
      </c>
      <c r="B11" s="30">
        <v>557887.92857142852</v>
      </c>
      <c r="C11" s="30">
        <v>43231.540955172415</v>
      </c>
      <c r="D11" s="30"/>
      <c r="E11" s="30">
        <v>539979.25123152707</v>
      </c>
      <c r="F11" s="30">
        <v>33569.354803571427</v>
      </c>
      <c r="G11" s="30"/>
      <c r="H11" s="30">
        <v>572156.68965517241</v>
      </c>
      <c r="I11" s="30">
        <v>32178.487500000003</v>
      </c>
      <c r="J11" s="30"/>
    </row>
    <row r="12" spans="1:10" x14ac:dyDescent="0.85">
      <c r="A12" s="1" t="s">
        <v>3</v>
      </c>
      <c r="B12" s="30">
        <v>596448.29999999993</v>
      </c>
      <c r="C12" s="30">
        <v>31405.216516666667</v>
      </c>
      <c r="D12" s="30"/>
      <c r="E12" s="30">
        <v>454590.64738598443</v>
      </c>
      <c r="F12" s="30">
        <v>22715.620483333332</v>
      </c>
      <c r="G12" s="30"/>
      <c r="H12" s="30">
        <v>575950.51034482766</v>
      </c>
      <c r="I12" s="30">
        <v>24233.839999999997</v>
      </c>
      <c r="J12" s="30"/>
    </row>
    <row r="13" spans="1:10" x14ac:dyDescent="0.85">
      <c r="A13" s="1" t="s">
        <v>4</v>
      </c>
      <c r="B13" s="30">
        <v>645046.20000000007</v>
      </c>
      <c r="C13" s="30">
        <v>23693.262683333334</v>
      </c>
      <c r="D13" s="30"/>
      <c r="E13" s="30">
        <v>524297.80645161285</v>
      </c>
      <c r="F13" s="30">
        <v>17644.931016666666</v>
      </c>
      <c r="G13" s="30"/>
      <c r="H13" s="30">
        <v>629301.83225806442</v>
      </c>
      <c r="I13" s="30"/>
      <c r="J13" s="30"/>
    </row>
    <row r="14" spans="1:10" x14ac:dyDescent="0.85">
      <c r="A14" s="1" t="s">
        <v>5</v>
      </c>
      <c r="B14" s="30">
        <v>667716.42857142864</v>
      </c>
      <c r="C14" s="30">
        <v>19843.465499999998</v>
      </c>
      <c r="D14" s="30"/>
      <c r="E14" s="30">
        <v>557611.40823136806</v>
      </c>
      <c r="F14" s="30">
        <v>15814.105983333337</v>
      </c>
      <c r="G14" s="30"/>
      <c r="H14" s="30"/>
      <c r="I14" s="30"/>
      <c r="J14" s="30"/>
    </row>
    <row r="15" spans="1:10" x14ac:dyDescent="0.85">
      <c r="A15" s="1" t="s">
        <v>6</v>
      </c>
      <c r="B15" s="30">
        <v>683992.07142857148</v>
      </c>
      <c r="C15" s="30">
        <v>21140.235000000001</v>
      </c>
      <c r="D15" s="30"/>
      <c r="E15" s="30">
        <v>582656.46273637377</v>
      </c>
      <c r="F15" s="30">
        <v>17197.395516666667</v>
      </c>
      <c r="G15" s="30"/>
      <c r="H15" s="30"/>
      <c r="I15" s="30"/>
      <c r="J15" s="30"/>
    </row>
    <row r="16" spans="1:10" x14ac:dyDescent="0.85">
      <c r="A16" s="1" t="s">
        <v>7</v>
      </c>
      <c r="B16" s="30">
        <v>667987.5</v>
      </c>
      <c r="C16" s="30">
        <v>23473.7</v>
      </c>
      <c r="D16" s="30"/>
      <c r="E16" s="30">
        <v>669113.70967741939</v>
      </c>
      <c r="F16" s="30">
        <v>20491.8505</v>
      </c>
      <c r="G16" s="30"/>
      <c r="H16" s="30"/>
      <c r="I16" s="30"/>
      <c r="J16" s="30"/>
    </row>
    <row r="17" spans="1:10" x14ac:dyDescent="0.85">
      <c r="A17" s="1" t="s">
        <v>8</v>
      </c>
      <c r="B17" s="30">
        <v>603113.57142857148</v>
      </c>
      <c r="C17" s="30">
        <v>30622.758333333335</v>
      </c>
      <c r="D17" s="30"/>
      <c r="E17" s="30">
        <v>531529.13793103455</v>
      </c>
      <c r="F17" s="30">
        <v>28322.596683333337</v>
      </c>
      <c r="G17" s="30"/>
      <c r="H17" s="30"/>
      <c r="I17" s="30"/>
      <c r="J17" s="30"/>
    </row>
    <row r="18" spans="1:10" x14ac:dyDescent="0.85">
      <c r="A18" s="1" t="s">
        <v>9</v>
      </c>
      <c r="B18" s="30">
        <v>582269.75115207385</v>
      </c>
      <c r="C18" s="30">
        <v>40127.941666666666</v>
      </c>
      <c r="D18" s="30"/>
      <c r="E18" s="30">
        <v>611746.40752351109</v>
      </c>
      <c r="F18" s="30">
        <v>39636.802316666668</v>
      </c>
      <c r="G18" s="30"/>
      <c r="H18" s="30"/>
      <c r="I18" s="30"/>
      <c r="J18" s="30"/>
    </row>
    <row r="19" spans="1:10" x14ac:dyDescent="0.85">
      <c r="A19" s="1" t="s">
        <v>10</v>
      </c>
      <c r="B19" s="30">
        <v>526541.41935483867</v>
      </c>
      <c r="C19" s="30">
        <v>43574.321183333333</v>
      </c>
      <c r="D19" s="30"/>
      <c r="E19" s="30">
        <v>552208.90282131662</v>
      </c>
      <c r="F19" s="30">
        <v>45165.67068333333</v>
      </c>
      <c r="G19" s="30"/>
      <c r="H19" s="30"/>
      <c r="I19" s="30"/>
      <c r="J19" s="30"/>
    </row>
    <row r="20" spans="1:10" x14ac:dyDescent="0.85">
      <c r="A20" s="1" t="s">
        <v>11</v>
      </c>
      <c r="B20" s="30">
        <v>554509.93548387103</v>
      </c>
      <c r="C20" s="30">
        <v>45937.828816666668</v>
      </c>
      <c r="D20" s="30"/>
      <c r="E20" s="30">
        <v>527282.2821055653</v>
      </c>
      <c r="F20" s="30">
        <v>47162.204822580643</v>
      </c>
      <c r="G20" s="30"/>
      <c r="H20" s="30"/>
      <c r="I20" s="30"/>
      <c r="J20" s="30"/>
    </row>
  </sheetData>
  <mergeCells count="3">
    <mergeCell ref="B6:D6"/>
    <mergeCell ref="E6:G6"/>
    <mergeCell ref="H6:J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267"/>
  <sheetViews>
    <sheetView zoomScale="80" zoomScaleNormal="80" workbookViewId="0">
      <selection activeCell="C20" sqref="C20"/>
    </sheetView>
  </sheetViews>
  <sheetFormatPr defaultColWidth="8.7890625" defaultRowHeight="18.3" x14ac:dyDescent="0.85"/>
  <cols>
    <col min="1" max="1" width="30.58203125" style="6" bestFit="1" customWidth="1"/>
    <col min="2" max="3" width="15.70703125" style="2" customWidth="1"/>
    <col min="4" max="13" width="15.70703125" style="6" customWidth="1"/>
    <col min="14" max="16384" width="8.7890625" style="6"/>
  </cols>
  <sheetData>
    <row r="1" spans="1:17" x14ac:dyDescent="0.85">
      <c r="A1" s="7" t="s">
        <v>45</v>
      </c>
      <c r="B1" s="8"/>
      <c r="C1" s="8"/>
      <c r="D1" s="7"/>
      <c r="E1" s="7"/>
      <c r="F1" s="7"/>
      <c r="G1" s="7"/>
      <c r="H1" s="7"/>
      <c r="I1" s="7"/>
      <c r="J1" s="7"/>
      <c r="K1" s="7"/>
      <c r="L1" s="7"/>
      <c r="M1" s="7"/>
      <c r="N1" s="7"/>
      <c r="O1" s="7"/>
      <c r="P1" s="7"/>
      <c r="Q1" s="7"/>
    </row>
    <row r="2" spans="1:17" x14ac:dyDescent="0.85">
      <c r="A2" s="6" t="s">
        <v>16</v>
      </c>
      <c r="B2" s="78">
        <v>3.3650000000000002</v>
      </c>
      <c r="C2" s="36" t="s">
        <v>47</v>
      </c>
      <c r="E2" s="35" t="s">
        <v>46</v>
      </c>
    </row>
    <row r="3" spans="1:17" x14ac:dyDescent="0.85">
      <c r="A3" s="6" t="s">
        <v>17</v>
      </c>
      <c r="B3" s="78">
        <v>1.05</v>
      </c>
      <c r="C3" s="36" t="s">
        <v>47</v>
      </c>
      <c r="E3" s="35" t="s">
        <v>46</v>
      </c>
    </row>
    <row r="4" spans="1:17" x14ac:dyDescent="0.85">
      <c r="A4" s="6" t="s">
        <v>20</v>
      </c>
      <c r="B4" s="2">
        <v>3413</v>
      </c>
    </row>
    <row r="5" spans="1:17" x14ac:dyDescent="0.85">
      <c r="A5" s="6" t="s">
        <v>21</v>
      </c>
      <c r="B5" s="2">
        <v>100000</v>
      </c>
    </row>
    <row r="6" spans="1:17" x14ac:dyDescent="0.85">
      <c r="A6" s="6" t="s">
        <v>25</v>
      </c>
      <c r="B6" s="30">
        <v>485000</v>
      </c>
      <c r="C6" s="72"/>
    </row>
    <row r="7" spans="1:17" x14ac:dyDescent="0.85">
      <c r="A7" s="69" t="s">
        <v>29</v>
      </c>
      <c r="B7" s="65" t="s">
        <v>30</v>
      </c>
      <c r="C7" s="65"/>
      <c r="D7" s="65"/>
      <c r="E7" s="65"/>
      <c r="F7" s="70" t="s">
        <v>31</v>
      </c>
      <c r="G7" s="70"/>
      <c r="H7" s="70"/>
      <c r="I7" s="70"/>
      <c r="J7" s="65" t="s">
        <v>32</v>
      </c>
      <c r="K7" s="65"/>
      <c r="L7" s="65"/>
      <c r="M7" s="65"/>
    </row>
    <row r="8" spans="1:17" x14ac:dyDescent="0.85">
      <c r="A8" s="69"/>
      <c r="B8" s="66" t="s">
        <v>18</v>
      </c>
      <c r="C8" s="66"/>
      <c r="D8" s="67" t="s">
        <v>19</v>
      </c>
      <c r="E8" s="68"/>
      <c r="F8" s="66" t="s">
        <v>18</v>
      </c>
      <c r="G8" s="66"/>
      <c r="H8" s="67" t="s">
        <v>19</v>
      </c>
      <c r="I8" s="68"/>
      <c r="J8" s="66" t="s">
        <v>18</v>
      </c>
      <c r="K8" s="66"/>
      <c r="L8" s="67" t="s">
        <v>19</v>
      </c>
      <c r="M8" s="68"/>
    </row>
    <row r="9" spans="1:17" x14ac:dyDescent="0.85">
      <c r="A9" s="69"/>
      <c r="B9" s="11" t="s">
        <v>22</v>
      </c>
      <c r="C9" s="12" t="s">
        <v>23</v>
      </c>
      <c r="D9" s="13" t="s">
        <v>22</v>
      </c>
      <c r="E9" s="14" t="s">
        <v>23</v>
      </c>
      <c r="F9" s="11" t="s">
        <v>22</v>
      </c>
      <c r="G9" s="12" t="s">
        <v>23</v>
      </c>
      <c r="H9" s="13" t="s">
        <v>22</v>
      </c>
      <c r="I9" s="14" t="s">
        <v>23</v>
      </c>
      <c r="J9" s="11" t="s">
        <v>22</v>
      </c>
      <c r="K9" s="12" t="s">
        <v>23</v>
      </c>
      <c r="L9" s="13" t="s">
        <v>22</v>
      </c>
      <c r="M9" s="14" t="s">
        <v>23</v>
      </c>
    </row>
    <row r="10" spans="1:17" x14ac:dyDescent="0.85">
      <c r="A10" s="15" t="s">
        <v>41</v>
      </c>
      <c r="B10" s="77">
        <f>'Average Daily Data'!E8</f>
        <v>6477564.0529620722</v>
      </c>
      <c r="C10" s="16">
        <f>B10*$B$4</f>
        <v>22107926112.759552</v>
      </c>
      <c r="D10" s="16">
        <f>B10*$B$2</f>
        <v>21797003.038217373</v>
      </c>
      <c r="E10" s="17">
        <f>D10*$B$4</f>
        <v>74393171369.435898</v>
      </c>
      <c r="F10" s="16">
        <f>B10</f>
        <v>6477564.0529620722</v>
      </c>
      <c r="G10" s="16">
        <f>F10*$B$4</f>
        <v>22107926112.759552</v>
      </c>
      <c r="H10" s="16">
        <f>F10*$B$2</f>
        <v>21797003.038217373</v>
      </c>
      <c r="I10" s="17">
        <f>H10*$B$4</f>
        <v>74393171369.435898</v>
      </c>
      <c r="J10" s="16">
        <v>0</v>
      </c>
      <c r="K10" s="16">
        <f>J10*$B$4</f>
        <v>0</v>
      </c>
      <c r="L10" s="16">
        <f>J10*$B$2</f>
        <v>0</v>
      </c>
      <c r="M10" s="17">
        <f>L10*$B$4</f>
        <v>0</v>
      </c>
    </row>
    <row r="11" spans="1:17" x14ac:dyDescent="0.85">
      <c r="A11" s="18" t="s">
        <v>24</v>
      </c>
      <c r="B11" s="77">
        <f>'Average Daily Data'!F8</f>
        <v>365138.82900591398</v>
      </c>
      <c r="C11" s="12">
        <f>B11*$B$5</f>
        <v>36513882900.5914</v>
      </c>
      <c r="D11" s="12">
        <f>$B$3*B11</f>
        <v>383395.77045620972</v>
      </c>
      <c r="E11" s="14">
        <f>D11*$B$5</f>
        <v>38339577045.620972</v>
      </c>
      <c r="F11" s="12">
        <v>0</v>
      </c>
      <c r="G11" s="12">
        <f>F11*$B$5</f>
        <v>0</v>
      </c>
      <c r="H11" s="12">
        <f>$B$3*F11</f>
        <v>0</v>
      </c>
      <c r="I11" s="14">
        <f>H11*$B$5</f>
        <v>0</v>
      </c>
      <c r="J11" s="12">
        <f>B11</f>
        <v>365138.82900591398</v>
      </c>
      <c r="K11" s="12">
        <f>J11*$B$5</f>
        <v>36513882900.5914</v>
      </c>
      <c r="L11" s="12">
        <f>$B$3*J11</f>
        <v>383395.77045620972</v>
      </c>
      <c r="M11" s="14">
        <f>L11*$B$5</f>
        <v>38339577045.620972</v>
      </c>
    </row>
    <row r="12" spans="1:17" x14ac:dyDescent="0.85">
      <c r="A12" s="19" t="s">
        <v>26</v>
      </c>
      <c r="B12" s="20"/>
      <c r="C12" s="20">
        <f>SUM(C10:C11)</f>
        <v>58621809013.350952</v>
      </c>
      <c r="D12" s="21"/>
      <c r="E12" s="22">
        <f>SUM(E10:E11)</f>
        <v>112732748415.05687</v>
      </c>
      <c r="F12" s="20"/>
      <c r="G12" s="20">
        <f>SUM(G10:G11)</f>
        <v>22107926112.759552</v>
      </c>
      <c r="H12" s="21"/>
      <c r="I12" s="22">
        <f>SUM(I10:I11)</f>
        <v>74393171369.435898</v>
      </c>
      <c r="J12" s="20"/>
      <c r="K12" s="20">
        <f>SUM(K10:K11)</f>
        <v>36513882900.5914</v>
      </c>
      <c r="L12" s="21"/>
      <c r="M12" s="22">
        <f>SUM(M10:M11)</f>
        <v>38339577045.620972</v>
      </c>
    </row>
    <row r="13" spans="1:17" x14ac:dyDescent="0.85">
      <c r="A13" s="23" t="s">
        <v>27</v>
      </c>
      <c r="B13" s="12"/>
      <c r="C13" s="12">
        <f>C12/1000</f>
        <v>58621809.013350949</v>
      </c>
      <c r="D13" s="24"/>
      <c r="E13" s="14">
        <f>E12/1000</f>
        <v>112732748.41505687</v>
      </c>
      <c r="F13" s="12"/>
      <c r="G13" s="12">
        <f>G12/1000</f>
        <v>22107926.112759553</v>
      </c>
      <c r="H13" s="24"/>
      <c r="I13" s="14">
        <f>I12/1000</f>
        <v>74393171.369435892</v>
      </c>
      <c r="J13" s="12"/>
      <c r="K13" s="12">
        <f>K12/1000</f>
        <v>36513882.900591403</v>
      </c>
      <c r="L13" s="24"/>
      <c r="M13" s="14">
        <f>M12/1000</f>
        <v>38339577.04562097</v>
      </c>
    </row>
    <row r="14" spans="1:17" x14ac:dyDescent="0.85">
      <c r="A14" s="19" t="s">
        <v>28</v>
      </c>
      <c r="B14" s="20"/>
      <c r="C14" s="20">
        <f>C13/$B$6</f>
        <v>120.86970930587825</v>
      </c>
      <c r="D14" s="21"/>
      <c r="E14" s="22">
        <f>E13/$B$6</f>
        <v>232.43865652589045</v>
      </c>
      <c r="F14" s="20"/>
      <c r="G14" s="20">
        <f>G13/$B$6</f>
        <v>45.583352809813512</v>
      </c>
      <c r="H14" s="21"/>
      <c r="I14" s="22">
        <f>I13/$B$6</f>
        <v>153.38798220502247</v>
      </c>
      <c r="J14" s="20"/>
      <c r="K14" s="20">
        <f>K13/$B$6</f>
        <v>75.286356496064755</v>
      </c>
      <c r="L14" s="21"/>
      <c r="M14" s="22">
        <f>M13/$B$6</f>
        <v>79.050674320867984</v>
      </c>
    </row>
    <row r="15" spans="1:17" s="27" customFormat="1" x14ac:dyDescent="0.85">
      <c r="A15" s="25"/>
      <c r="B15" s="26"/>
      <c r="C15" s="26"/>
      <c r="D15" s="25"/>
      <c r="E15" s="26"/>
    </row>
    <row r="57" spans="1:17" x14ac:dyDescent="0.85">
      <c r="A57" s="9" t="s">
        <v>34</v>
      </c>
      <c r="B57" s="10"/>
      <c r="C57" s="10"/>
      <c r="D57" s="9"/>
      <c r="E57" s="9"/>
      <c r="F57" s="9"/>
      <c r="G57" s="9"/>
      <c r="H57" s="9"/>
      <c r="I57" s="9"/>
      <c r="J57" s="9"/>
      <c r="K57" s="9"/>
      <c r="L57" s="9"/>
      <c r="M57" s="9"/>
      <c r="N57" s="9"/>
      <c r="O57" s="9"/>
      <c r="P57" s="9"/>
      <c r="Q57" s="9"/>
    </row>
    <row r="99" spans="1:17" x14ac:dyDescent="0.85">
      <c r="A99" s="9" t="s">
        <v>33</v>
      </c>
      <c r="B99" s="10"/>
      <c r="C99" s="10"/>
      <c r="D99" s="9"/>
      <c r="E99" s="9"/>
      <c r="F99" s="9"/>
      <c r="G99" s="9"/>
      <c r="H99" s="9"/>
      <c r="I99" s="9"/>
      <c r="J99" s="9"/>
      <c r="K99" s="9"/>
      <c r="L99" s="9"/>
      <c r="M99" s="9"/>
      <c r="N99" s="9"/>
      <c r="O99" s="9"/>
      <c r="P99" s="9"/>
      <c r="Q99" s="9"/>
    </row>
    <row r="141" spans="1:17" x14ac:dyDescent="0.85">
      <c r="A141" s="9" t="s">
        <v>35</v>
      </c>
      <c r="B141" s="10"/>
      <c r="C141" s="10"/>
      <c r="D141" s="9"/>
      <c r="E141" s="9"/>
      <c r="F141" s="9"/>
      <c r="G141" s="9"/>
      <c r="H141" s="9"/>
      <c r="I141" s="9"/>
      <c r="J141" s="9"/>
      <c r="K141" s="9"/>
      <c r="L141" s="9"/>
      <c r="M141" s="9"/>
      <c r="N141" s="9"/>
      <c r="O141" s="9"/>
      <c r="P141" s="9"/>
      <c r="Q141" s="9"/>
    </row>
    <row r="183" spans="1:17" x14ac:dyDescent="0.85">
      <c r="A183" s="9" t="s">
        <v>36</v>
      </c>
      <c r="B183" s="10"/>
      <c r="C183" s="10"/>
      <c r="D183" s="9"/>
      <c r="E183" s="9"/>
      <c r="F183" s="9"/>
      <c r="G183" s="9"/>
      <c r="H183" s="9"/>
      <c r="I183" s="9"/>
      <c r="J183" s="9"/>
      <c r="K183" s="9"/>
      <c r="L183" s="9"/>
      <c r="M183" s="9"/>
      <c r="N183" s="9"/>
      <c r="O183" s="9"/>
      <c r="P183" s="9"/>
      <c r="Q183" s="9"/>
    </row>
    <row r="225" spans="1:17" x14ac:dyDescent="0.85">
      <c r="A225" s="9" t="s">
        <v>37</v>
      </c>
      <c r="B225" s="10"/>
      <c r="C225" s="10"/>
      <c r="D225" s="9"/>
      <c r="E225" s="9"/>
      <c r="F225" s="9"/>
      <c r="G225" s="9"/>
      <c r="H225" s="9"/>
      <c r="I225" s="9"/>
      <c r="J225" s="9"/>
      <c r="K225" s="9"/>
      <c r="L225" s="9"/>
      <c r="M225" s="9"/>
      <c r="N225" s="9"/>
      <c r="O225" s="9"/>
      <c r="P225" s="9"/>
      <c r="Q225" s="9"/>
    </row>
    <row r="267" spans="1:17" x14ac:dyDescent="0.85">
      <c r="A267" s="9" t="s">
        <v>38</v>
      </c>
      <c r="B267" s="10"/>
      <c r="C267" s="10"/>
      <c r="D267" s="9"/>
      <c r="E267" s="9"/>
      <c r="F267" s="9"/>
      <c r="G267" s="9"/>
      <c r="H267" s="9"/>
      <c r="I267" s="9"/>
      <c r="J267" s="9"/>
      <c r="K267" s="9"/>
      <c r="L267" s="9"/>
      <c r="M267" s="9"/>
      <c r="N267" s="9"/>
      <c r="O267" s="9"/>
      <c r="P267" s="9"/>
      <c r="Q267" s="9"/>
    </row>
  </sheetData>
  <mergeCells count="10">
    <mergeCell ref="A7:A9"/>
    <mergeCell ref="B7:E7"/>
    <mergeCell ref="F7:I7"/>
    <mergeCell ref="F8:G8"/>
    <mergeCell ref="H8:I8"/>
    <mergeCell ref="J7:M7"/>
    <mergeCell ref="J8:K8"/>
    <mergeCell ref="L8:M8"/>
    <mergeCell ref="B8:C8"/>
    <mergeCell ref="D8:E8"/>
  </mergeCells>
  <hyperlinks>
    <hyperlink ref="E2" r:id="rId1" xr:uid="{00000000-0004-0000-0800-000000000000}"/>
    <hyperlink ref="E3" r:id="rId2" xr:uid="{00000000-0004-0000-0800-000002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Average Daily Data</vt:lpstr>
      <vt:lpstr>Benchmark Data</vt:lpstr>
    </vt:vector>
  </TitlesOfParts>
  <Company>Dell - Personal Systems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Sellers</dc:creator>
  <cp:lastModifiedBy>David Sellers</cp:lastModifiedBy>
  <dcterms:created xsi:type="dcterms:W3CDTF">2002-10-15T18:30:13Z</dcterms:created>
  <dcterms:modified xsi:type="dcterms:W3CDTF">2021-07-02T01:42:27Z</dcterms:modified>
</cp:coreProperties>
</file>