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9.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D:\FDE Tools\SketchUp\Chiller Plant Model\Equipment Information\CHW Pumps\"/>
    </mc:Choice>
  </mc:AlternateContent>
  <xr:revisionPtr revIDLastSave="0" documentId="13_ncr:1_{48910994-49B5-46C2-9789-C4CAC68A4E8D}" xr6:coauthVersionLast="47" xr6:coauthVersionMax="47" xr10:uidLastSave="{00000000-0000-0000-0000-000000000000}"/>
  <bookViews>
    <workbookView xWindow="-96" yWindow="-96" windowWidth="23232" windowHeight="12552" tabRatio="725" firstSheet="2" activeTab="6" xr2:uid="{00000000-000D-0000-FFFF-FFFF00000000}"/>
  </bookViews>
  <sheets>
    <sheet name="1510 6G 1150rpm" sheetId="1" r:id="rId1"/>
    <sheet name="Impeller 6G 1150" sheetId="2" r:id="rId2"/>
    <sheet name="Efficiency 6G 1150" sheetId="3" r:id="rId3"/>
    <sheet name="Brake Horsepower 6G 1150" sheetId="4" r:id="rId4"/>
    <sheet name="1510 6G 1150 Curve" sheetId="9" r:id="rId5"/>
    <sheet name="1510 6G 1150 Curve Design" sheetId="31" r:id="rId6"/>
    <sheet name="1510 6G 1150 Curve Design Imp" sheetId="30" r:id="rId7"/>
    <sheet name="Design Point System Curve" sheetId="11" r:id="rId8"/>
    <sheet name="Impeller Size Projection" sheetId="14"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2" i="11" l="1"/>
  <c r="C73" i="11"/>
  <c r="C70" i="11"/>
  <c r="C71" i="11" l="1"/>
  <c r="D76" i="14" l="1"/>
  <c r="D75" i="14"/>
  <c r="D74" i="14"/>
  <c r="D73" i="14"/>
  <c r="D72" i="14"/>
  <c r="D71" i="14"/>
  <c r="D70" i="14"/>
  <c r="D69" i="14"/>
  <c r="D68" i="14"/>
  <c r="D67" i="14"/>
  <c r="D66" i="14"/>
  <c r="D65" i="14"/>
  <c r="D64" i="14"/>
  <c r="D63" i="14"/>
  <c r="D62" i="14"/>
  <c r="D61" i="14"/>
  <c r="B48" i="14"/>
  <c r="B47" i="14"/>
  <c r="B46" i="14"/>
  <c r="B45" i="14"/>
  <c r="B44" i="14"/>
  <c r="B43" i="14"/>
  <c r="B42" i="14"/>
  <c r="B41" i="14"/>
  <c r="B40" i="14"/>
  <c r="B39" i="14"/>
  <c r="B38" i="14"/>
  <c r="B37" i="14"/>
  <c r="B36" i="14"/>
  <c r="B35" i="14"/>
  <c r="B34" i="14"/>
  <c r="B13" i="14"/>
  <c r="B16" i="14" s="1"/>
  <c r="B73" i="14" l="1"/>
  <c r="B69" i="14"/>
  <c r="B65" i="14"/>
  <c r="B61" i="14"/>
  <c r="B72" i="14"/>
  <c r="B64" i="14"/>
  <c r="B30" i="14" l="1"/>
  <c r="B63" i="14"/>
  <c r="B67" i="14"/>
  <c r="B71" i="14"/>
  <c r="B75" i="14"/>
  <c r="B29" i="14"/>
  <c r="B62" i="14"/>
  <c r="B66" i="14"/>
  <c r="B68" i="14"/>
  <c r="B70" i="14"/>
  <c r="B74" i="14"/>
  <c r="B76" i="14"/>
  <c r="C37" i="14" l="1"/>
  <c r="C65" i="14" s="1"/>
  <c r="E65" i="14" s="1"/>
  <c r="C36" i="14"/>
  <c r="C64" i="14" s="1"/>
  <c r="E64" i="14" s="1"/>
  <c r="C40" i="14"/>
  <c r="C68" i="14" s="1"/>
  <c r="E68" i="14" s="1"/>
  <c r="C39" i="14"/>
  <c r="C67" i="14" s="1"/>
  <c r="E67" i="14" s="1"/>
  <c r="C34" i="14"/>
  <c r="C62" i="14" s="1"/>
  <c r="E62" i="14" s="1"/>
  <c r="C38" i="14"/>
  <c r="C66" i="14" s="1"/>
  <c r="E66" i="14" s="1"/>
  <c r="C46" i="14"/>
  <c r="C74" i="14" s="1"/>
  <c r="E74" i="14" s="1"/>
  <c r="C44" i="14"/>
  <c r="C72" i="14" s="1"/>
  <c r="E72" i="14" s="1"/>
  <c r="C43" i="14"/>
  <c r="C71" i="14" s="1"/>
  <c r="E71" i="14" s="1"/>
  <c r="C48" i="14"/>
  <c r="C76" i="14" s="1"/>
  <c r="E76" i="14" s="1"/>
  <c r="D60" i="14"/>
  <c r="B32" i="14"/>
  <c r="B60" i="14"/>
  <c r="C47" i="14"/>
  <c r="C75" i="14" s="1"/>
  <c r="E75" i="14" s="1"/>
  <c r="C42" i="14"/>
  <c r="C70" i="14" s="1"/>
  <c r="E70" i="14" s="1"/>
  <c r="C35" i="14"/>
  <c r="C63" i="14" s="1"/>
  <c r="E63" i="14" s="1"/>
  <c r="E60" i="14"/>
  <c r="C60" i="14"/>
  <c r="C33" i="14"/>
  <c r="C61" i="14" s="1"/>
  <c r="E61" i="14" s="1"/>
  <c r="C32" i="14"/>
  <c r="C45" i="14"/>
  <c r="C73" i="14" s="1"/>
  <c r="E73" i="14" s="1"/>
  <c r="C41" i="14"/>
  <c r="C69" i="14" s="1"/>
  <c r="E69" i="14" s="1"/>
  <c r="C55" i="11" l="1"/>
  <c r="D54" i="11"/>
  <c r="D53" i="11"/>
  <c r="C52" i="11"/>
  <c r="D43" i="11"/>
  <c r="D49" i="11" s="1"/>
  <c r="D55" i="11" s="1"/>
  <c r="D28" i="11"/>
  <c r="C28" i="11"/>
  <c r="C40" i="11" s="1"/>
  <c r="C27" i="11"/>
  <c r="C15" i="11"/>
  <c r="A11" i="11"/>
  <c r="A12" i="11" s="1"/>
  <c r="C35" i="11" l="1"/>
  <c r="C48" i="11"/>
  <c r="C49" i="11" s="1"/>
  <c r="C30" i="11"/>
  <c r="C42" i="11" s="1"/>
  <c r="C31" i="11"/>
  <c r="D31" i="11" s="1"/>
  <c r="C33" i="11"/>
  <c r="D33" i="11" s="1"/>
  <c r="C26" i="11"/>
  <c r="C34" i="11"/>
  <c r="D34" i="11" s="1"/>
  <c r="C37" i="11"/>
  <c r="D37" i="11" s="1"/>
  <c r="D35" i="11"/>
  <c r="C38" i="11"/>
  <c r="D38" i="11" s="1"/>
  <c r="C29" i="11"/>
  <c r="D29" i="11" s="1"/>
  <c r="D26" i="11"/>
  <c r="D30" i="11"/>
  <c r="D42" i="11"/>
  <c r="C39" i="11"/>
  <c r="D27" i="11"/>
  <c r="D39" i="11"/>
  <c r="D46" i="11"/>
  <c r="D47" i="11" s="1"/>
  <c r="D40" i="11"/>
  <c r="C32" i="11"/>
  <c r="D32" i="11" s="1"/>
  <c r="C36" i="11"/>
  <c r="D36" i="11" s="1"/>
  <c r="C41" i="11" l="1"/>
  <c r="D41" i="11" s="1"/>
  <c r="A19" i="1"/>
</calcChain>
</file>

<file path=xl/sharedStrings.xml><?xml version="1.0" encoding="utf-8"?>
<sst xmlns="http://schemas.openxmlformats.org/spreadsheetml/2006/main" count="208" uniqueCount="147">
  <si>
    <t>Facility Dynamics Headquarters  - 6760 Alexander Bell Drive,  Suite 200,  Columbia, MD 21046, Phone: (410) 290-0900;  www.facilitydynamics.com</t>
  </si>
  <si>
    <t>Facility Dynamics Satellite Location  - 8560 North Buchanan Avenue,  Portland, Oregon 97203, Phone: ;  www.facilitydynamics.com</t>
  </si>
  <si>
    <t>Engineering Calculation</t>
  </si>
  <si>
    <t>Date:</t>
  </si>
  <si>
    <t xml:space="preserve">Project Name: </t>
  </si>
  <si>
    <t>Duct Friction Spreadsheet</t>
  </si>
  <si>
    <t xml:space="preserve">Project Number: </t>
  </si>
  <si>
    <t>None</t>
  </si>
  <si>
    <t xml:space="preserve">Engineer: </t>
  </si>
  <si>
    <t>David</t>
  </si>
  <si>
    <t>Assumptions</t>
  </si>
  <si>
    <t>This information was digitized by Dawn using plot digitizer.</t>
  </si>
  <si>
    <t>The source files are in the following folders.</t>
  </si>
  <si>
    <t xml:space="preserve">The original source of the data </t>
  </si>
  <si>
    <t>????</t>
  </si>
  <si>
    <t>10 Inch</t>
  </si>
  <si>
    <t>10.5 Inch</t>
  </si>
  <si>
    <t>11 Inch</t>
  </si>
  <si>
    <t>11.5 Inch</t>
  </si>
  <si>
    <t>12 Inch</t>
  </si>
  <si>
    <t>12.5 Inch</t>
  </si>
  <si>
    <t>13 Inch</t>
  </si>
  <si>
    <t>13.5 Inch</t>
  </si>
  <si>
    <t>File 10 Inch.csv</t>
  </si>
  <si>
    <t>File 10.5 Inch.csv</t>
  </si>
  <si>
    <t>File 11 Inch.csv</t>
  </si>
  <si>
    <t>File 11.5 Inch.csv</t>
  </si>
  <si>
    <t>File 12 Inch.csv</t>
  </si>
  <si>
    <t>File 12.5 Inch.csv</t>
  </si>
  <si>
    <t>File 13 Inch.csv</t>
  </si>
  <si>
    <t>File 13.5 Inch.csv</t>
  </si>
  <si>
    <t>Capacity (GPM)</t>
  </si>
  <si>
    <t>Total Head (FT)</t>
  </si>
  <si>
    <t>File 60%.csv</t>
  </si>
  <si>
    <t>File 70%.csv</t>
  </si>
  <si>
    <t>File 75%.csv</t>
  </si>
  <si>
    <t>File 80%.csv</t>
  </si>
  <si>
    <t>File 83%.csv</t>
  </si>
  <si>
    <t>File 86%.csv</t>
  </si>
  <si>
    <t>File 87%.csv</t>
  </si>
  <si>
    <t>10HP</t>
  </si>
  <si>
    <t>15HP</t>
  </si>
  <si>
    <t>20HP</t>
  </si>
  <si>
    <t>25HP</t>
  </si>
  <si>
    <t>30HP</t>
  </si>
  <si>
    <t>40HP</t>
  </si>
  <si>
    <t>File 10HP.csv</t>
  </si>
  <si>
    <t>File 15HP.csv</t>
  </si>
  <si>
    <t>File 20HP.csv</t>
  </si>
  <si>
    <t>File 25HP.csv</t>
  </si>
  <si>
    <t>File 30HP.csv</t>
  </si>
  <si>
    <t>File 40HP.csv</t>
  </si>
  <si>
    <t>Flow</t>
  </si>
  <si>
    <t>No Flow</t>
  </si>
  <si>
    <t>10% of known flow</t>
  </si>
  <si>
    <t>20% of known flow</t>
  </si>
  <si>
    <t>40% of known flow</t>
  </si>
  <si>
    <t>60% of known flow</t>
  </si>
  <si>
    <t>80% of known flow</t>
  </si>
  <si>
    <t>Known</t>
  </si>
  <si>
    <t>120% of known flow</t>
  </si>
  <si>
    <t>140% of known flow</t>
  </si>
  <si>
    <t>Static</t>
  </si>
  <si>
    <t>Condition</t>
  </si>
  <si>
    <t>System Curve Points</t>
  </si>
  <si>
    <t xml:space="preserve">Fixed static or open system lift = </t>
  </si>
  <si>
    <t xml:space="preserve">Head or static at known flow = </t>
  </si>
  <si>
    <t xml:space="preserve">Known flow = </t>
  </si>
  <si>
    <t>Chiller Plant Model</t>
  </si>
  <si>
    <t>Head Line</t>
  </si>
  <si>
    <t>Flow Line</t>
  </si>
  <si>
    <t>30% of known flow</t>
  </si>
  <si>
    <t>18% of known flow</t>
  </si>
  <si>
    <t>16% of known flow</t>
  </si>
  <si>
    <t>14% of known flow</t>
  </si>
  <si>
    <t>12% of known flow</t>
  </si>
  <si>
    <t>8% of known flow</t>
  </si>
  <si>
    <t>6% of known flow</t>
  </si>
  <si>
    <t>4% of known flow</t>
  </si>
  <si>
    <t>2% of known flow</t>
  </si>
  <si>
    <t>Design Conditions</t>
  </si>
  <si>
    <t>Note 2 -  The typical value for this is 2, but ASHRAE research indicates that generally, 1.85 - 1.89 may be more appropriate for systems were there are some portions with out fully developed turbulent flow.</t>
  </si>
  <si>
    <r>
      <t xml:space="preserve">Note 1 - For </t>
    </r>
    <r>
      <rPr>
        <i/>
        <u/>
        <sz val="12"/>
        <color indexed="8"/>
        <rFont val="Comic Sans MS"/>
        <family val="4"/>
      </rPr>
      <t>closed</t>
    </r>
    <r>
      <rPr>
        <sz val="12"/>
        <color indexed="8"/>
        <rFont val="Comic Sans MS"/>
        <family val="4"/>
      </rPr>
      <t xml:space="preserve"> systems that control for a fixed pressure, enter it here in ft.w.c., otherwise use 0.</t>
    </r>
  </si>
  <si>
    <t>inches</t>
  </si>
  <si>
    <t xml:space="preserve">Smallest impeller = </t>
  </si>
  <si>
    <t xml:space="preserve">Largest impeller = </t>
  </si>
  <si>
    <t>Bhp (calculated)</t>
  </si>
  <si>
    <t xml:space="preserve">Bhp = </t>
  </si>
  <si>
    <t>(From the curve)</t>
  </si>
  <si>
    <t xml:space="preserve">Efficiency = </t>
  </si>
  <si>
    <t>Note 2</t>
  </si>
  <si>
    <t xml:space="preserve">System Curve Exponent = </t>
  </si>
  <si>
    <t>Note 1</t>
  </si>
  <si>
    <t>gpm (design parameter)</t>
  </si>
  <si>
    <t>ft.w.c. (design parameter)</t>
  </si>
  <si>
    <t xml:space="preserve">Closest known impeller size = </t>
  </si>
  <si>
    <t>inches (enter the known impeller size closes to the design operating point)</t>
  </si>
  <si>
    <t>DP set point =</t>
  </si>
  <si>
    <t>ft.w.c. (at the remote load at discharge header)</t>
  </si>
  <si>
    <t xml:space="preserve">Published curve speed = </t>
  </si>
  <si>
    <t>rpm (from the published curve)</t>
  </si>
  <si>
    <t>Click here to go to the data used to plot the digital pump curve set</t>
  </si>
  <si>
    <t>Click here to go to the design condition tabs</t>
  </si>
  <si>
    <t>Click here to go to the 75% load condition tabs</t>
  </si>
  <si>
    <t>Click here to go to the 50% load condition tabs</t>
  </si>
  <si>
    <t>Click here to go to the 25% load condition tabs</t>
  </si>
  <si>
    <t>Click here to go to the 12.5% load condition tabs</t>
  </si>
  <si>
    <t>Click here to go to the summary tab</t>
  </si>
  <si>
    <t>Set the flow values in the yellow cells to match the range of the X axis</t>
  </si>
  <si>
    <t>Set the head values in the orange cells to match the range of the Y axis</t>
  </si>
  <si>
    <t>Set the head value in the orange cell to the head value where the design system curve crosses the known impeller size line</t>
  </si>
  <si>
    <t>Set the flow value in the yellow cell to the flow value where the design system curve crosses the known impeller size line</t>
  </si>
  <si>
    <t>N/A</t>
  </si>
  <si>
    <t>Step 1 - Estimate the new impeller size</t>
  </si>
  <si>
    <t>Basis for Estimating the new impeller size</t>
  </si>
  <si>
    <t xml:space="preserve">Desired Flow - </t>
  </si>
  <si>
    <t>gpm - Enter the flow you are trying to predict the impeller size for here</t>
  </si>
  <si>
    <t xml:space="preserve">Known flow - </t>
  </si>
  <si>
    <t>gpm - Enter the flow at a known point on a known impeller line here</t>
  </si>
  <si>
    <t xml:space="preserve">Known impeller size - </t>
  </si>
  <si>
    <t>inches - Enter the known impeller size here</t>
  </si>
  <si>
    <t xml:space="preserve">Impeller size tweak - </t>
  </si>
  <si>
    <t>The affinity laws assume geometric similarity, which is not perfectly true for an impeller trim.  For example an impeller trim reduces the impeller diameter but not the diameter of the eye of the impeller.  So  you should make your projection from the closest known impeller size., but you may have to tweak the predicted value to get it he new impeller line to go through the target point.   The further your projected line is from the known size, the bigger the tweak will need to be.</t>
  </si>
  <si>
    <t xml:space="preserve">Desired impeller size - </t>
  </si>
  <si>
    <t>inches (calculated from the other metrics)</t>
  </si>
  <si>
    <t xml:space="preserve">Lable generator - </t>
  </si>
  <si>
    <t>Step 2 - For each point on the known impeller line, calculate the flow for the different impeller size</t>
  </si>
  <si>
    <t>Basis for Estimating the Design Impeller Line Flow</t>
  </si>
  <si>
    <t>inches (calculated above)</t>
  </si>
  <si>
    <t>Adjust the number of rows here to match the number of rows in the impeller curve line you are using as a reference and then adjust the formula in column B to point to the flow data for the impeller you are using as a reference except for the zero value.  You need to make the zero value a really small number to avoid a division by 0 error in the next step.</t>
  </si>
  <si>
    <t>Make the "0" a really small number to get rid of the "#DIV/0!" error that will otherwise come up in the next step</t>
  </si>
  <si>
    <t>Step 3 - For each of the new flow rates, calculate the head associated with it using the affinity laws</t>
  </si>
  <si>
    <t>Basis for Estimating the Design Impeller Line Head</t>
  </si>
  <si>
    <t xml:space="preserve">Adjust the number of rows here to match the number of rows in the impeller curve line you are using as a reference and then adjust the formula in column D to point to the head data for the impeller you are using as a reference.  </t>
  </si>
  <si>
    <t>Step 4 - Plot the results (the cells highlighted in yellow above) on the pump curve</t>
  </si>
  <si>
    <t>Point on a Known Impeller Line</t>
  </si>
  <si>
    <t>hp</t>
  </si>
  <si>
    <t xml:space="preserve">Rated speed from nameplate - </t>
  </si>
  <si>
    <t>rpm</t>
  </si>
  <si>
    <t xml:space="preserve">Rated hp from the nameplate - </t>
  </si>
  <si>
    <t xml:space="preserve">Rated slip - </t>
  </si>
  <si>
    <t>rpm (1,200 rpm basis)</t>
  </si>
  <si>
    <t xml:space="preserve">Measured speed with the tach - </t>
  </si>
  <si>
    <t xml:space="preserve">Measured slip - </t>
  </si>
  <si>
    <t xml:space="preserve">Approximate load based on the tach reading - </t>
  </si>
  <si>
    <t xml:space="preserve">Motor Speed Calculation </t>
  </si>
  <si>
    <t>10 3/4 inch at 1,150 rpm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</si>
</sst>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000"/>
    <numFmt numFmtId="165" formatCode="[$-F800]dddd\,\ mmmm\ dd\,\ yyyy"/>
    <numFmt numFmtId="166" formatCode="#,##0.0000"/>
    <numFmt numFmtId="167" formatCode="#.\ "/>
    <numFmt numFmtId="168" formatCode="dddd\ mmmm\ dd\,\ yyyy"/>
    <numFmt numFmtId="169" formatCode="#,##0.0"/>
    <numFmt numFmtId="170" formatCode="0.0%"/>
    <numFmt numFmtId="171" formatCode="#,##0.000"/>
    <numFmt numFmtId="176" formatCode="#\ ?/4"/>
  </numFmts>
  <fonts count="17" x14ac:knownFonts="1">
    <font>
      <sz val="11"/>
      <color theme="1"/>
      <name val="Calibri"/>
      <family val="2"/>
      <scheme val="minor"/>
    </font>
    <font>
      <sz val="11"/>
      <color theme="1"/>
      <name val="Comic Sans MS"/>
      <family val="2"/>
    </font>
    <font>
      <sz val="11"/>
      <color theme="1"/>
      <name val="Comic Sans MS"/>
      <family val="2"/>
    </font>
    <font>
      <sz val="11"/>
      <color theme="1"/>
      <name val="Comic Sans MS"/>
      <family val="2"/>
    </font>
    <font>
      <sz val="12"/>
      <name val="Comic Sans MS"/>
      <family val="4"/>
    </font>
    <font>
      <i/>
      <sz val="12"/>
      <color indexed="8"/>
      <name val="Comic Sans MS"/>
      <family val="4"/>
    </font>
    <font>
      <sz val="12"/>
      <color theme="1"/>
      <name val="Comic Sans MS"/>
      <family val="4"/>
    </font>
    <font>
      <b/>
      <sz val="12"/>
      <color indexed="8"/>
      <name val="Comic Sans MS"/>
      <family val="4"/>
    </font>
    <font>
      <sz val="12"/>
      <color indexed="8"/>
      <name val="Comic Sans MS"/>
      <family val="4"/>
    </font>
    <font>
      <sz val="11"/>
      <color theme="1"/>
      <name val="Comic Sans MS"/>
      <family val="4"/>
    </font>
    <font>
      <i/>
      <sz val="12"/>
      <name val="Comic Sans MS"/>
      <family val="4"/>
    </font>
    <font>
      <i/>
      <sz val="14"/>
      <name val="Comic Sans MS"/>
      <family val="4"/>
    </font>
    <font>
      <i/>
      <sz val="12"/>
      <color indexed="8"/>
      <name val="Times New Roman"/>
      <family val="1"/>
    </font>
    <font>
      <sz val="12"/>
      <color theme="0"/>
      <name val="Comic Sans MS"/>
      <family val="4"/>
    </font>
    <font>
      <i/>
      <u/>
      <sz val="12"/>
      <color indexed="8"/>
      <name val="Comic Sans MS"/>
      <family val="4"/>
    </font>
    <font>
      <u/>
      <sz val="12"/>
      <color theme="8"/>
      <name val="Comic Sans MS"/>
      <family val="4"/>
    </font>
    <font>
      <sz val="11"/>
      <color theme="0"/>
      <name val="Comic Sans MS"/>
      <family val="2"/>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indexed="13"/>
        <bgColor indexed="64"/>
      </patternFill>
    </fill>
    <fill>
      <patternFill patternType="solid">
        <fgColor rgb="FF00B050"/>
        <bgColor indexed="64"/>
      </patternFill>
    </fill>
    <fill>
      <patternFill patternType="solid">
        <fgColor theme="7"/>
        <bgColor indexed="64"/>
      </patternFill>
    </fill>
    <fill>
      <patternFill patternType="solid">
        <fgColor theme="0" tint="-0.249977111117893"/>
        <bgColor indexed="64"/>
      </patternFill>
    </fill>
    <fill>
      <patternFill patternType="solid">
        <fgColor theme="5"/>
        <bgColor indexed="64"/>
      </patternFill>
    </fill>
    <fill>
      <patternFill patternType="solid">
        <fgColor theme="4"/>
        <bgColor indexed="64"/>
      </patternFill>
    </fill>
    <fill>
      <patternFill patternType="solid">
        <fgColor theme="6"/>
        <bgColor indexed="64"/>
      </patternFill>
    </fill>
    <fill>
      <patternFill patternType="solid">
        <fgColor rgb="FF00B0F0"/>
        <bgColor indexed="64"/>
      </patternFill>
    </fill>
    <fill>
      <patternFill patternType="solid">
        <fgColor theme="8"/>
        <bgColor indexed="64"/>
      </patternFill>
    </fill>
    <fill>
      <patternFill patternType="solid">
        <fgColor theme="9"/>
        <bgColor indexed="64"/>
      </patternFill>
    </fill>
    <fill>
      <patternFill patternType="solid">
        <fgColor theme="1"/>
        <bgColor indexed="64"/>
      </patternFill>
    </fill>
  </fills>
  <borders count="4">
    <border>
      <left/>
      <right/>
      <top/>
      <bottom/>
      <diagonal/>
    </border>
    <border>
      <left style="medium">
        <color indexed="23"/>
      </left>
      <right/>
      <top/>
      <bottom/>
      <diagonal/>
    </border>
    <border>
      <left style="medium">
        <color indexed="23"/>
      </left>
      <right style="medium">
        <color indexed="23"/>
      </right>
      <top/>
      <bottom/>
      <diagonal/>
    </border>
    <border>
      <left/>
      <right style="medium">
        <color indexed="23"/>
      </right>
      <top/>
      <bottom/>
      <diagonal/>
    </border>
  </borders>
  <cellStyleXfs count="8">
    <xf numFmtId="0" fontId="0" fillId="0" borderId="0"/>
    <xf numFmtId="0" fontId="4" fillId="0" borderId="0">
      <alignment vertical="top"/>
    </xf>
    <xf numFmtId="0" fontId="4" fillId="0" borderId="0">
      <alignment vertical="top"/>
    </xf>
    <xf numFmtId="0" fontId="15" fillId="0" borderId="0" applyNumberFormat="0" applyFill="0" applyBorder="0" applyAlignment="0" applyProtection="0"/>
    <xf numFmtId="0" fontId="3" fillId="0" borderId="0"/>
    <xf numFmtId="0" fontId="2" fillId="0" borderId="0"/>
    <xf numFmtId="0" fontId="1" fillId="0" borderId="0"/>
    <xf numFmtId="0" fontId="15" fillId="0" borderId="0" applyNumberFormat="0" applyFill="0" applyBorder="0" applyAlignment="0" applyProtection="0"/>
  </cellStyleXfs>
  <cellXfs count="105">
    <xf numFmtId="0" fontId="0" fillId="0" borderId="0" xfId="0"/>
    <xf numFmtId="164" fontId="5" fillId="0" borderId="0" xfId="1" applyNumberFormat="1" applyFont="1" applyAlignment="1">
      <alignment horizontal="left" vertical="top"/>
    </xf>
    <xf numFmtId="164" fontId="6" fillId="0" borderId="0" xfId="0" applyNumberFormat="1" applyFont="1" applyAlignment="1">
      <alignment vertical="top"/>
    </xf>
    <xf numFmtId="164" fontId="7" fillId="0" borderId="0" xfId="1" applyNumberFormat="1" applyFont="1" applyAlignment="1">
      <alignment horizontal="left" vertical="top"/>
    </xf>
    <xf numFmtId="164" fontId="8" fillId="0" borderId="0" xfId="0" applyNumberFormat="1" applyFont="1"/>
    <xf numFmtId="165" fontId="6" fillId="0" borderId="0" xfId="0" applyNumberFormat="1" applyFont="1" applyAlignment="1">
      <alignment vertical="top"/>
    </xf>
    <xf numFmtId="164" fontId="8" fillId="0" borderId="0" xfId="0" applyNumberFormat="1" applyFont="1" applyAlignment="1">
      <alignment vertical="top"/>
    </xf>
    <xf numFmtId="0" fontId="9" fillId="0" borderId="0" xfId="0" applyFont="1"/>
    <xf numFmtId="0" fontId="9" fillId="2" borderId="0" xfId="0" applyFont="1" applyFill="1"/>
    <xf numFmtId="0" fontId="4" fillId="0" borderId="0" xfId="1">
      <alignment vertical="top"/>
    </xf>
    <xf numFmtId="3" fontId="4" fillId="0" borderId="0" xfId="1" applyNumberFormat="1">
      <alignment vertical="top"/>
    </xf>
    <xf numFmtId="0" fontId="4" fillId="0" borderId="0" xfId="1" applyAlignment="1">
      <alignment horizontal="left" vertical="top"/>
    </xf>
    <xf numFmtId="0" fontId="4" fillId="0" borderId="0" xfId="1" applyAlignment="1">
      <alignment horizontal="right" vertical="top"/>
    </xf>
    <xf numFmtId="3" fontId="4" fillId="0" borderId="0" xfId="1" applyNumberFormat="1" applyAlignment="1">
      <alignment horizontal="right" vertical="top"/>
    </xf>
    <xf numFmtId="0" fontId="4" fillId="0" borderId="0" xfId="1" applyAlignment="1">
      <alignment horizontal="left" vertical="top" wrapText="1"/>
    </xf>
    <xf numFmtId="0" fontId="10" fillId="0" borderId="0" xfId="1" applyFont="1" applyAlignment="1">
      <alignment horizontal="left" vertical="top"/>
    </xf>
    <xf numFmtId="0" fontId="4" fillId="3" borderId="3" xfId="1" applyFill="1" applyBorder="1">
      <alignment vertical="top"/>
    </xf>
    <xf numFmtId="0" fontId="4" fillId="4" borderId="3" xfId="1" applyFill="1" applyBorder="1">
      <alignment vertical="top"/>
    </xf>
    <xf numFmtId="3" fontId="4" fillId="3" borderId="2" xfId="1" applyNumberFormat="1" applyFill="1" applyBorder="1" applyAlignment="1">
      <alignment horizontal="center" vertical="top"/>
    </xf>
    <xf numFmtId="0" fontId="11" fillId="0" borderId="0" xfId="1" applyFont="1">
      <alignment vertical="top"/>
    </xf>
    <xf numFmtId="3" fontId="8" fillId="0" borderId="0" xfId="1" applyNumberFormat="1" applyFont="1">
      <alignment vertical="top"/>
    </xf>
    <xf numFmtId="0" fontId="10" fillId="0" borderId="0" xfId="1" applyFont="1">
      <alignment vertical="top"/>
    </xf>
    <xf numFmtId="0" fontId="4" fillId="0" borderId="0" xfId="2">
      <alignment vertical="top"/>
    </xf>
    <xf numFmtId="4" fontId="8" fillId="0" borderId="0" xfId="2" applyNumberFormat="1" applyFont="1" applyAlignment="1">
      <alignment horizontal="center" vertical="top"/>
    </xf>
    <xf numFmtId="166" fontId="8" fillId="0" borderId="0" xfId="2" applyNumberFormat="1" applyFont="1" applyAlignment="1">
      <alignment horizontal="center" vertical="top"/>
    </xf>
    <xf numFmtId="3" fontId="8" fillId="0" borderId="0" xfId="2" applyNumberFormat="1" applyFont="1" applyAlignment="1">
      <alignment horizontal="center" vertical="top"/>
    </xf>
    <xf numFmtId="0" fontId="8" fillId="0" borderId="0" xfId="2" applyFont="1" applyAlignment="1">
      <alignment horizontal="center" vertical="top"/>
    </xf>
    <xf numFmtId="0" fontId="8" fillId="0" borderId="0" xfId="2" applyFont="1" applyAlignment="1">
      <alignment horizontal="left" vertical="top"/>
    </xf>
    <xf numFmtId="167" fontId="8" fillId="0" borderId="0" xfId="2" applyNumberFormat="1" applyFont="1">
      <alignment vertical="top"/>
    </xf>
    <xf numFmtId="4" fontId="8" fillId="0" borderId="0" xfId="2" applyNumberFormat="1" applyFont="1" applyAlignment="1">
      <alignment horizontal="left" vertical="top"/>
    </xf>
    <xf numFmtId="166" fontId="8" fillId="0" borderId="0" xfId="2" applyNumberFormat="1" applyFont="1" applyAlignment="1">
      <alignment horizontal="right" vertical="top"/>
    </xf>
    <xf numFmtId="2" fontId="4" fillId="5" borderId="0" xfId="1" applyNumberFormat="1" applyFill="1" applyAlignment="1">
      <alignment horizontal="right" vertical="top"/>
    </xf>
    <xf numFmtId="0" fontId="8" fillId="0" borderId="0" xfId="2" applyFont="1" applyAlignment="1">
      <alignment horizontal="right" vertical="top"/>
    </xf>
    <xf numFmtId="16" fontId="8" fillId="0" borderId="0" xfId="2" applyNumberFormat="1" applyFont="1" applyAlignment="1">
      <alignment horizontal="left" vertical="top"/>
    </xf>
    <xf numFmtId="3" fontId="4" fillId="5" borderId="0" xfId="1" applyNumberFormat="1" applyFill="1" applyAlignment="1">
      <alignment horizontal="right" vertical="top"/>
    </xf>
    <xf numFmtId="0" fontId="8" fillId="0" borderId="0" xfId="2" applyFont="1">
      <alignment vertical="top"/>
    </xf>
    <xf numFmtId="0" fontId="8" fillId="0" borderId="0" xfId="2" applyFont="1" applyAlignment="1"/>
    <xf numFmtId="168" fontId="4" fillId="0" borderId="0" xfId="2" applyNumberFormat="1" applyAlignment="1">
      <alignment horizontal="left" vertical="top"/>
    </xf>
    <xf numFmtId="0" fontId="8" fillId="0" borderId="0" xfId="1" applyFont="1">
      <alignment vertical="top"/>
    </xf>
    <xf numFmtId="0" fontId="7" fillId="0" borderId="0" xfId="1" applyFont="1" applyAlignment="1">
      <alignment horizontal="left" vertical="top"/>
    </xf>
    <xf numFmtId="3" fontId="12" fillId="0" borderId="0" xfId="1" applyNumberFormat="1" applyFont="1">
      <alignment vertical="top"/>
    </xf>
    <xf numFmtId="0" fontId="12" fillId="0" borderId="0" xfId="1" applyFont="1" applyAlignment="1">
      <alignment horizontal="left" vertical="top"/>
    </xf>
    <xf numFmtId="2" fontId="4" fillId="3" borderId="1" xfId="1" applyNumberFormat="1" applyFill="1" applyBorder="1" applyAlignment="1">
      <alignment horizontal="center" vertical="top"/>
    </xf>
    <xf numFmtId="3" fontId="4" fillId="4" borderId="2" xfId="1" applyNumberFormat="1" applyFill="1" applyBorder="1" applyAlignment="1">
      <alignment horizontal="center" vertical="top"/>
    </xf>
    <xf numFmtId="2" fontId="4" fillId="4" borderId="1" xfId="1" applyNumberFormat="1" applyFill="1" applyBorder="1" applyAlignment="1">
      <alignment horizontal="center" vertical="top"/>
    </xf>
    <xf numFmtId="3" fontId="4" fillId="2" borderId="2" xfId="1" applyNumberFormat="1" applyFill="1" applyBorder="1" applyAlignment="1">
      <alignment horizontal="center" vertical="top"/>
    </xf>
    <xf numFmtId="2" fontId="4" fillId="8" borderId="1" xfId="1" applyNumberFormat="1" applyFill="1" applyBorder="1" applyAlignment="1">
      <alignment horizontal="center" vertical="top"/>
    </xf>
    <xf numFmtId="0" fontId="9" fillId="9" borderId="0" xfId="0" applyFont="1" applyFill="1"/>
    <xf numFmtId="2" fontId="4" fillId="3" borderId="0" xfId="1" applyNumberFormat="1" applyFill="1" applyAlignment="1">
      <alignment horizontal="center" vertical="top"/>
    </xf>
    <xf numFmtId="2" fontId="4" fillId="8" borderId="0" xfId="1" applyNumberFormat="1" applyFill="1" applyAlignment="1">
      <alignment horizontal="center" vertical="top"/>
    </xf>
    <xf numFmtId="3" fontId="4" fillId="9" borderId="2" xfId="1" applyNumberFormat="1" applyFill="1" applyBorder="1" applyAlignment="1">
      <alignment horizontal="center" vertical="top"/>
    </xf>
    <xf numFmtId="3" fontId="4" fillId="8" borderId="2" xfId="1" applyNumberFormat="1" applyFill="1" applyBorder="1" applyAlignment="1">
      <alignment horizontal="center" vertical="top"/>
    </xf>
    <xf numFmtId="0" fontId="13" fillId="6" borderId="0" xfId="1" applyFont="1" applyFill="1">
      <alignment vertical="top"/>
    </xf>
    <xf numFmtId="3" fontId="13" fillId="6" borderId="0" xfId="1" applyNumberFormat="1" applyFont="1" applyFill="1">
      <alignment vertical="top"/>
    </xf>
    <xf numFmtId="0" fontId="6" fillId="6" borderId="1" xfId="1" applyFont="1" applyFill="1" applyBorder="1" applyAlignment="1">
      <alignment horizontal="center" vertical="top"/>
    </xf>
    <xf numFmtId="3" fontId="6" fillId="6" borderId="2" xfId="1" applyNumberFormat="1" applyFont="1" applyFill="1" applyBorder="1" applyAlignment="1">
      <alignment horizontal="center" vertical="top"/>
    </xf>
    <xf numFmtId="0" fontId="6" fillId="6" borderId="3" xfId="1" applyFont="1" applyFill="1" applyBorder="1">
      <alignment vertical="top"/>
    </xf>
    <xf numFmtId="169" fontId="8" fillId="0" borderId="0" xfId="2" applyNumberFormat="1" applyFont="1" applyAlignment="1">
      <alignment horizontal="right" vertical="top"/>
    </xf>
    <xf numFmtId="4" fontId="8" fillId="2" borderId="0" xfId="2" applyNumberFormat="1" applyFont="1" applyFill="1" applyAlignment="1">
      <alignment horizontal="right" vertical="top"/>
    </xf>
    <xf numFmtId="170" fontId="8" fillId="2" borderId="0" xfId="2" applyNumberFormat="1" applyFont="1" applyFill="1">
      <alignment vertical="top"/>
    </xf>
    <xf numFmtId="169" fontId="8" fillId="9" borderId="0" xfId="2" applyNumberFormat="1" applyFont="1" applyFill="1" applyAlignment="1">
      <alignment horizontal="right" vertical="top"/>
    </xf>
    <xf numFmtId="169" fontId="8" fillId="2" borderId="0" xfId="2" applyNumberFormat="1" applyFont="1" applyFill="1" applyAlignment="1">
      <alignment horizontal="right" vertical="top"/>
    </xf>
    <xf numFmtId="0" fontId="6" fillId="10" borderId="0" xfId="0" applyFont="1" applyFill="1" applyAlignment="1">
      <alignment vertical="top"/>
    </xf>
    <xf numFmtId="0" fontId="6" fillId="11" borderId="0" xfId="0" applyFont="1" applyFill="1" applyAlignment="1">
      <alignment vertical="top"/>
    </xf>
    <xf numFmtId="0" fontId="6" fillId="9" borderId="0" xfId="0" applyFont="1" applyFill="1" applyAlignment="1">
      <alignment vertical="top"/>
    </xf>
    <xf numFmtId="0" fontId="6" fillId="6" borderId="0" xfId="0" applyFont="1" applyFill="1" applyAlignment="1">
      <alignment vertical="top"/>
    </xf>
    <xf numFmtId="0" fontId="4" fillId="12" borderId="3" xfId="1" applyFill="1" applyBorder="1">
      <alignment vertical="top"/>
    </xf>
    <xf numFmtId="3" fontId="4" fillId="12" borderId="2" xfId="1" applyNumberFormat="1" applyFill="1" applyBorder="1" applyAlignment="1">
      <alignment horizontal="center" vertical="top"/>
    </xf>
    <xf numFmtId="2" fontId="4" fillId="12" borderId="1" xfId="1" applyNumberFormat="1" applyFill="1" applyBorder="1" applyAlignment="1">
      <alignment horizontal="center" vertical="top"/>
    </xf>
    <xf numFmtId="0" fontId="6" fillId="13" borderId="0" xfId="0" applyFont="1" applyFill="1" applyAlignment="1">
      <alignment vertical="top"/>
    </xf>
    <xf numFmtId="0" fontId="6" fillId="14" borderId="0" xfId="0" applyFont="1" applyFill="1" applyAlignment="1">
      <alignment vertical="top"/>
    </xf>
    <xf numFmtId="0" fontId="6" fillId="15" borderId="0" xfId="0" applyFont="1" applyFill="1" applyAlignment="1">
      <alignment vertical="top"/>
    </xf>
    <xf numFmtId="2" fontId="4" fillId="11" borderId="0" xfId="1" applyNumberFormat="1" applyFill="1" applyAlignment="1">
      <alignment horizontal="center" vertical="top"/>
    </xf>
    <xf numFmtId="2" fontId="4" fillId="11" borderId="1" xfId="1" applyNumberFormat="1" applyFill="1" applyBorder="1" applyAlignment="1">
      <alignment horizontal="center" vertical="top"/>
    </xf>
    <xf numFmtId="3" fontId="16" fillId="7" borderId="0" xfId="4" applyNumberFormat="1" applyFont="1" applyFill="1" applyAlignment="1">
      <alignment vertical="top"/>
    </xf>
    <xf numFmtId="3" fontId="3" fillId="7" borderId="0" xfId="4" applyNumberFormat="1" applyFill="1" applyAlignment="1">
      <alignment horizontal="center" vertical="top"/>
    </xf>
    <xf numFmtId="3" fontId="3" fillId="7" borderId="0" xfId="4" applyNumberFormat="1" applyFill="1" applyAlignment="1">
      <alignment vertical="top"/>
    </xf>
    <xf numFmtId="3" fontId="3" fillId="0" borderId="0" xfId="4" applyNumberFormat="1" applyAlignment="1">
      <alignment vertical="top"/>
    </xf>
    <xf numFmtId="3" fontId="3" fillId="0" borderId="0" xfId="4" applyNumberFormat="1" applyAlignment="1">
      <alignment horizontal="center" vertical="top"/>
    </xf>
    <xf numFmtId="3" fontId="3" fillId="0" borderId="0" xfId="4" applyNumberFormat="1" applyAlignment="1">
      <alignment horizontal="right" vertical="top"/>
    </xf>
    <xf numFmtId="3" fontId="3" fillId="9" borderId="0" xfId="4" applyNumberFormat="1" applyFill="1" applyAlignment="1">
      <alignment horizontal="right" vertical="top"/>
    </xf>
    <xf numFmtId="171" fontId="3" fillId="9" borderId="0" xfId="4" applyNumberFormat="1" applyFill="1" applyAlignment="1">
      <alignment horizontal="right" vertical="top"/>
    </xf>
    <xf numFmtId="171" fontId="3" fillId="0" borderId="0" xfId="4" applyNumberFormat="1" applyAlignment="1">
      <alignment horizontal="right" vertical="top"/>
    </xf>
    <xf numFmtId="171" fontId="3" fillId="0" borderId="0" xfId="4" applyNumberFormat="1" applyAlignment="1">
      <alignment horizontal="left" vertical="top"/>
    </xf>
    <xf numFmtId="3" fontId="3" fillId="0" borderId="0" xfId="4" applyNumberFormat="1" applyAlignment="1">
      <alignment horizontal="left" vertical="top"/>
    </xf>
    <xf numFmtId="171" fontId="3" fillId="0" borderId="0" xfId="4" applyNumberFormat="1" applyAlignment="1">
      <alignment horizontal="center" vertical="top"/>
    </xf>
    <xf numFmtId="3" fontId="3" fillId="0" borderId="0" xfId="4" applyNumberFormat="1" applyAlignment="1">
      <alignment horizontal="center" vertical="top" wrapText="1"/>
    </xf>
    <xf numFmtId="3" fontId="3" fillId="2" borderId="0" xfId="4" applyNumberFormat="1" applyFill="1" applyAlignment="1">
      <alignment horizontal="center" vertical="top"/>
    </xf>
    <xf numFmtId="3" fontId="3" fillId="0" borderId="0" xfId="4" applyNumberFormat="1" applyAlignment="1">
      <alignment vertical="top" wrapText="1"/>
    </xf>
    <xf numFmtId="3" fontId="3" fillId="9" borderId="0" xfId="4" applyNumberFormat="1" applyFill="1" applyAlignment="1">
      <alignment horizontal="center" vertical="top" wrapText="1"/>
    </xf>
    <xf numFmtId="3" fontId="3" fillId="9" borderId="0" xfId="4" applyNumberFormat="1" applyFill="1" applyAlignment="1">
      <alignment horizontal="center" vertical="top"/>
    </xf>
    <xf numFmtId="3" fontId="3" fillId="11" borderId="0" xfId="4" applyNumberFormat="1" applyFill="1" applyAlignment="1">
      <alignment horizontal="center" vertical="top"/>
    </xf>
    <xf numFmtId="3" fontId="9" fillId="0" borderId="0" xfId="0" applyNumberFormat="1" applyFont="1" applyAlignment="1">
      <alignment horizontal="right" vertical="top"/>
    </xf>
    <xf numFmtId="3" fontId="9" fillId="0" borderId="0" xfId="0" applyNumberFormat="1" applyFont="1" applyAlignment="1">
      <alignment horizontal="left" vertical="top"/>
    </xf>
    <xf numFmtId="169" fontId="9" fillId="0" borderId="0" xfId="0" applyNumberFormat="1" applyFont="1" applyAlignment="1">
      <alignment horizontal="right" vertical="top"/>
    </xf>
    <xf numFmtId="176" fontId="3" fillId="0" borderId="0" xfId="4" applyNumberFormat="1" applyAlignment="1">
      <alignment horizontal="right" vertical="top"/>
    </xf>
    <xf numFmtId="0" fontId="9" fillId="0" borderId="0" xfId="0" applyFont="1" applyAlignment="1">
      <alignment horizontal="center"/>
    </xf>
    <xf numFmtId="9" fontId="9" fillId="0" borderId="0" xfId="0" applyNumberFormat="1" applyFont="1" applyAlignment="1">
      <alignment horizontal="center"/>
    </xf>
    <xf numFmtId="0" fontId="15" fillId="0" borderId="0" xfId="3" applyAlignment="1">
      <alignment horizontal="center" vertical="top"/>
    </xf>
    <xf numFmtId="3" fontId="13" fillId="7" borderId="0" xfId="1" applyNumberFormat="1" applyFont="1" applyFill="1" applyAlignment="1">
      <alignment horizontal="left" vertical="top"/>
    </xf>
    <xf numFmtId="3" fontId="3" fillId="11" borderId="0" xfId="4" applyNumberFormat="1" applyFill="1" applyAlignment="1">
      <alignment vertical="top" wrapText="1"/>
    </xf>
    <xf numFmtId="3" fontId="9" fillId="0" borderId="0" xfId="4" applyNumberFormat="1" applyFont="1" applyAlignment="1">
      <alignment horizontal="left" vertical="top"/>
    </xf>
    <xf numFmtId="3" fontId="9" fillId="0" borderId="0" xfId="4" applyNumberFormat="1" applyFont="1" applyAlignment="1">
      <alignment horizontal="left" vertical="top" wrapText="1"/>
    </xf>
    <xf numFmtId="3" fontId="3" fillId="0" borderId="0" xfId="4" applyNumberFormat="1" applyAlignment="1">
      <alignment horizontal="left" vertical="top"/>
    </xf>
    <xf numFmtId="3" fontId="3" fillId="7" borderId="0" xfId="4" applyNumberFormat="1" applyFill="1" applyAlignment="1">
      <alignment vertical="top" wrapText="1"/>
    </xf>
  </cellXfs>
  <cellStyles count="8">
    <cellStyle name="Followed Hyperlink" xfId="7" builtinId="9" customBuiltin="1"/>
    <cellStyle name="Hyperlink" xfId="3" builtinId="8" customBuiltin="1"/>
    <cellStyle name="Normal" xfId="0" builtinId="0"/>
    <cellStyle name="Normal 2" xfId="2" xr:uid="{00000000-0005-0000-0000-000003000000}"/>
    <cellStyle name="Normal 3" xfId="4" xr:uid="{00000000-0005-0000-0000-000004000000}"/>
    <cellStyle name="Normal 3 2" xfId="5" xr:uid="{00000000-0005-0000-0000-000005000000}"/>
    <cellStyle name="Normal 4" xfId="6" xr:uid="{00000000-0005-0000-0000-000006000000}"/>
    <cellStyle name="Normal_Blank Engineering Calculation1" xfId="1"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chartsheet" Target="chart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styles" Target="styles.xml"/><Relationship Id="rId5" Type="http://schemas.openxmlformats.org/officeDocument/2006/relationships/chartsheet" Target="chartsheets/sheet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49664158069865E-2"/>
          <c:y val="2.758670021761488E-2"/>
          <c:w val="0.87381494622086231"/>
          <c:h val="0.85648815040065618"/>
        </c:manualLayout>
      </c:layout>
      <c:scatterChart>
        <c:scatterStyle val="smoothMarker"/>
        <c:varyColors val="0"/>
        <c:ser>
          <c:idx val="29"/>
          <c:order val="0"/>
          <c:tx>
            <c:strRef>
              <c:f>'Efficiency 6G 1150'!$M$6:$N$6</c:f>
              <c:strCache>
                <c:ptCount val="1"/>
                <c:pt idx="0">
                  <c:v>87%</c:v>
                </c:pt>
              </c:strCache>
            </c:strRef>
          </c:tx>
          <c:spPr>
            <a:ln w="15875">
              <a:solidFill>
                <a:schemeClr val="bg1">
                  <a:lumMod val="65000"/>
                </a:schemeClr>
              </a:solidFill>
              <a:prstDash val="lgDashDot"/>
            </a:ln>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47-D314-4DE7-AB5D-8F053B5A952B}"/>
            </c:ext>
          </c:extLst>
        </c:ser>
        <c:ser>
          <c:idx val="30"/>
          <c:order val="1"/>
          <c:tx>
            <c:strRef>
              <c:f>'Efficiency 6G 1150'!$K$6:$L$6</c:f>
              <c:strCache>
                <c:ptCount val="1"/>
                <c:pt idx="0">
                  <c:v>86%</c:v>
                </c:pt>
              </c:strCache>
            </c:strRef>
          </c:tx>
          <c:spPr>
            <a:ln w="15875">
              <a:solidFill>
                <a:schemeClr val="bg1">
                  <a:lumMod val="65000"/>
                </a:schemeClr>
              </a:solidFill>
              <a:prstDash val="lgDashDot"/>
            </a:ln>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48-D314-4DE7-AB5D-8F053B5A952B}"/>
            </c:ext>
          </c:extLst>
        </c:ser>
        <c:ser>
          <c:idx val="32"/>
          <c:order val="2"/>
          <c:tx>
            <c:strRef>
              <c:f>'Efficiency 6G 1150'!$I$6:$J$6</c:f>
              <c:strCache>
                <c:ptCount val="1"/>
                <c:pt idx="0">
                  <c:v>83%</c:v>
                </c:pt>
              </c:strCache>
            </c:strRef>
          </c:tx>
          <c:spPr>
            <a:ln w="15875">
              <a:solidFill>
                <a:schemeClr val="bg1">
                  <a:lumMod val="65000"/>
                </a:schemeClr>
              </a:solidFill>
              <a:prstDash val="lgDashDot"/>
            </a:ln>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49-D314-4DE7-AB5D-8F053B5A952B}"/>
            </c:ext>
          </c:extLst>
        </c:ser>
        <c:ser>
          <c:idx val="34"/>
          <c:order val="3"/>
          <c:tx>
            <c:strRef>
              <c:f>'Efficiency 6G 1150'!$G$6:$H$6</c:f>
              <c:strCache>
                <c:ptCount val="1"/>
                <c:pt idx="0">
                  <c:v>80%</c:v>
                </c:pt>
              </c:strCache>
            </c:strRef>
          </c:tx>
          <c:spPr>
            <a:ln w="15875">
              <a:solidFill>
                <a:schemeClr val="bg1">
                  <a:lumMod val="65000"/>
                </a:schemeClr>
              </a:solidFill>
              <a:prstDash val="lgDashDot"/>
            </a:ln>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4A-D314-4DE7-AB5D-8F053B5A952B}"/>
            </c:ext>
          </c:extLst>
        </c:ser>
        <c:ser>
          <c:idx val="35"/>
          <c:order val="4"/>
          <c:tx>
            <c:strRef>
              <c:f>'Efficiency 6G 1150'!$G$6:$H$6</c:f>
              <c:strCache>
                <c:ptCount val="1"/>
                <c:pt idx="0">
                  <c:v>80%</c:v>
                </c:pt>
              </c:strCache>
            </c:strRef>
          </c:tx>
          <c:spPr>
            <a:ln w="15875">
              <a:solidFill>
                <a:schemeClr val="bg1">
                  <a:lumMod val="65000"/>
                </a:schemeClr>
              </a:solidFill>
              <a:prstDash val="lgDashDot"/>
            </a:ln>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4B-D314-4DE7-AB5D-8F053B5A952B}"/>
            </c:ext>
          </c:extLst>
        </c:ser>
        <c:ser>
          <c:idx val="38"/>
          <c:order val="5"/>
          <c:tx>
            <c:strRef>
              <c:f>'Efficiency 6G 1150'!$E$6:$F$6</c:f>
              <c:strCache>
                <c:ptCount val="1"/>
                <c:pt idx="0">
                  <c:v>75%</c:v>
                </c:pt>
              </c:strCache>
            </c:strRef>
          </c:tx>
          <c:spPr>
            <a:ln w="15875">
              <a:solidFill>
                <a:schemeClr val="bg1">
                  <a:lumMod val="65000"/>
                </a:schemeClr>
              </a:solidFill>
              <a:prstDash val="lgDashDot"/>
            </a:ln>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4C-D314-4DE7-AB5D-8F053B5A952B}"/>
            </c:ext>
          </c:extLst>
        </c:ser>
        <c:ser>
          <c:idx val="40"/>
          <c:order val="6"/>
          <c:tx>
            <c:strRef>
              <c:f>'Efficiency 6G 1150'!$E$6:$F$6</c:f>
              <c:strCache>
                <c:ptCount val="1"/>
                <c:pt idx="0">
                  <c:v>75%</c:v>
                </c:pt>
              </c:strCache>
            </c:strRef>
          </c:tx>
          <c:spPr>
            <a:ln w="15875">
              <a:solidFill>
                <a:schemeClr val="bg1">
                  <a:lumMod val="65000"/>
                </a:schemeClr>
              </a:solidFill>
              <a:prstDash val="lgDashDot"/>
            </a:ln>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4D-D314-4DE7-AB5D-8F053B5A952B}"/>
            </c:ext>
          </c:extLst>
        </c:ser>
        <c:ser>
          <c:idx val="41"/>
          <c:order val="7"/>
          <c:tx>
            <c:strRef>
              <c:f>'Efficiency 6G 1150'!$C$6:$D$6</c:f>
              <c:strCache>
                <c:ptCount val="1"/>
                <c:pt idx="0">
                  <c:v>70%</c:v>
                </c:pt>
              </c:strCache>
            </c:strRef>
          </c:tx>
          <c:spPr>
            <a:ln w="15875">
              <a:solidFill>
                <a:schemeClr val="bg1">
                  <a:lumMod val="65000"/>
                </a:schemeClr>
              </a:solidFill>
              <a:prstDash val="lgDashDot"/>
            </a:ln>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4E-D314-4DE7-AB5D-8F053B5A952B}"/>
            </c:ext>
          </c:extLst>
        </c:ser>
        <c:ser>
          <c:idx val="42"/>
          <c:order val="8"/>
          <c:tx>
            <c:strRef>
              <c:f>'Efficiency 6G 1150'!$C$6:$D$6</c:f>
              <c:strCache>
                <c:ptCount val="1"/>
                <c:pt idx="0">
                  <c:v>70%</c:v>
                </c:pt>
              </c:strCache>
            </c:strRef>
          </c:tx>
          <c:spPr>
            <a:ln w="15875">
              <a:solidFill>
                <a:schemeClr val="bg1">
                  <a:lumMod val="65000"/>
                </a:schemeClr>
              </a:solidFill>
              <a:prstDash val="lgDashDot"/>
            </a:ln>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4F-D314-4DE7-AB5D-8F053B5A952B}"/>
            </c:ext>
          </c:extLst>
        </c:ser>
        <c:ser>
          <c:idx val="43"/>
          <c:order val="9"/>
          <c:tx>
            <c:strRef>
              <c:f>'Efficiency 6G 1150'!$A$6:$B$6</c:f>
              <c:strCache>
                <c:ptCount val="1"/>
                <c:pt idx="0">
                  <c:v>60%</c:v>
                </c:pt>
              </c:strCache>
            </c:strRef>
          </c:tx>
          <c:spPr>
            <a:ln w="15875">
              <a:solidFill>
                <a:schemeClr val="bg1">
                  <a:lumMod val="65000"/>
                </a:schemeClr>
              </a:solidFill>
              <a:prstDash val="lgDashDot"/>
            </a:ln>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50-D314-4DE7-AB5D-8F053B5A952B}"/>
            </c:ext>
          </c:extLst>
        </c:ser>
        <c:ser>
          <c:idx val="44"/>
          <c:order val="10"/>
          <c:tx>
            <c:strRef>
              <c:f>'Efficiency 6G 1150'!$A$6:$B$6</c:f>
              <c:strCache>
                <c:ptCount val="1"/>
                <c:pt idx="0">
                  <c:v>60%</c:v>
                </c:pt>
              </c:strCache>
            </c:strRef>
          </c:tx>
          <c:spPr>
            <a:ln w="15875">
              <a:solidFill>
                <a:schemeClr val="bg1">
                  <a:lumMod val="65000"/>
                </a:schemeClr>
              </a:solidFill>
              <a:prstDash val="lgDashDot"/>
            </a:ln>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51-D314-4DE7-AB5D-8F053B5A952B}"/>
            </c:ext>
          </c:extLst>
        </c:ser>
        <c:ser>
          <c:idx val="45"/>
          <c:order val="11"/>
          <c:tx>
            <c:strRef>
              <c:f>'Brake Horsepower 6G 1150'!$K$6:$L$6</c:f>
              <c:strCache>
                <c:ptCount val="1"/>
                <c:pt idx="0">
                  <c:v>40HP</c:v>
                </c:pt>
              </c:strCache>
            </c:strRef>
          </c:tx>
          <c:spPr>
            <a:ln w="15875">
              <a:solidFill>
                <a:schemeClr val="bg1">
                  <a:lumMod val="65000"/>
                </a:schemeClr>
              </a:solidFill>
              <a:prstDash val="lgDashDotDot"/>
            </a:ln>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52-D314-4DE7-AB5D-8F053B5A952B}"/>
            </c:ext>
          </c:extLst>
        </c:ser>
        <c:ser>
          <c:idx val="46"/>
          <c:order val="12"/>
          <c:tx>
            <c:strRef>
              <c:f>'Brake Horsepower 6G 1150'!$I$6:$J$6</c:f>
              <c:strCache>
                <c:ptCount val="1"/>
                <c:pt idx="0">
                  <c:v>30HP</c:v>
                </c:pt>
              </c:strCache>
            </c:strRef>
          </c:tx>
          <c:spPr>
            <a:ln w="15875">
              <a:solidFill>
                <a:schemeClr val="bg1">
                  <a:lumMod val="65000"/>
                </a:schemeClr>
              </a:solidFill>
              <a:prstDash val="lgDashDotDot"/>
            </a:ln>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53-D314-4DE7-AB5D-8F053B5A952B}"/>
            </c:ext>
          </c:extLst>
        </c:ser>
        <c:ser>
          <c:idx val="47"/>
          <c:order val="13"/>
          <c:tx>
            <c:strRef>
              <c:f>'Brake Horsepower 6G 1150'!$G$6:$H$6</c:f>
              <c:strCache>
                <c:ptCount val="1"/>
                <c:pt idx="0">
                  <c:v>25HP</c:v>
                </c:pt>
              </c:strCache>
            </c:strRef>
          </c:tx>
          <c:spPr>
            <a:ln w="15875">
              <a:solidFill>
                <a:schemeClr val="bg1">
                  <a:lumMod val="65000"/>
                </a:schemeClr>
              </a:solidFill>
              <a:prstDash val="lgDashDotDot"/>
            </a:ln>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54-D314-4DE7-AB5D-8F053B5A952B}"/>
            </c:ext>
          </c:extLst>
        </c:ser>
        <c:ser>
          <c:idx val="48"/>
          <c:order val="14"/>
          <c:tx>
            <c:strRef>
              <c:f>'Brake Horsepower 6G 1150'!$E$6:$F$6</c:f>
              <c:strCache>
                <c:ptCount val="1"/>
                <c:pt idx="0">
                  <c:v>20HP</c:v>
                </c:pt>
              </c:strCache>
            </c:strRef>
          </c:tx>
          <c:spPr>
            <a:ln w="15875">
              <a:solidFill>
                <a:schemeClr val="bg1">
                  <a:lumMod val="65000"/>
                </a:schemeClr>
              </a:solidFill>
              <a:prstDash val="lgDashDotDot"/>
            </a:ln>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55-D314-4DE7-AB5D-8F053B5A952B}"/>
            </c:ext>
          </c:extLst>
        </c:ser>
        <c:ser>
          <c:idx val="49"/>
          <c:order val="15"/>
          <c:tx>
            <c:strRef>
              <c:f>'Brake Horsepower 6G 1150'!$C$6:$D$6</c:f>
              <c:strCache>
                <c:ptCount val="1"/>
                <c:pt idx="0">
                  <c:v>15HP</c:v>
                </c:pt>
              </c:strCache>
            </c:strRef>
          </c:tx>
          <c:spPr>
            <a:ln w="15875">
              <a:solidFill>
                <a:schemeClr val="bg1">
                  <a:lumMod val="65000"/>
                </a:schemeClr>
              </a:solidFill>
              <a:prstDash val="lgDashDotDot"/>
            </a:ln>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56-D314-4DE7-AB5D-8F053B5A952B}"/>
            </c:ext>
          </c:extLst>
        </c:ser>
        <c:ser>
          <c:idx val="50"/>
          <c:order val="16"/>
          <c:tx>
            <c:strRef>
              <c:f>'Brake Horsepower 6G 1150'!$A$6:$B$6</c:f>
              <c:strCache>
                <c:ptCount val="1"/>
                <c:pt idx="0">
                  <c:v>10HP</c:v>
                </c:pt>
              </c:strCache>
            </c:strRef>
          </c:tx>
          <c:spPr>
            <a:ln w="15875">
              <a:solidFill>
                <a:schemeClr val="bg1">
                  <a:lumMod val="65000"/>
                </a:schemeClr>
              </a:solidFill>
              <a:prstDash val="lgDashDotDot"/>
            </a:ln>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57-D314-4DE7-AB5D-8F053B5A952B}"/>
            </c:ext>
          </c:extLst>
        </c:ser>
        <c:ser>
          <c:idx val="51"/>
          <c:order val="17"/>
          <c:tx>
            <c:strRef>
              <c:f>'Impeller 6G 1150'!$O$6:$P$6</c:f>
              <c:strCache>
                <c:ptCount val="1"/>
                <c:pt idx="0">
                  <c:v>13.5 Inch</c:v>
                </c:pt>
              </c:strCache>
            </c:strRef>
          </c:tx>
          <c:spPr>
            <a:ln w="25400">
              <a:solidFill>
                <a:schemeClr val="tx1"/>
              </a:solidFill>
            </a:ln>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58-D314-4DE7-AB5D-8F053B5A952B}"/>
            </c:ext>
          </c:extLst>
        </c:ser>
        <c:ser>
          <c:idx val="52"/>
          <c:order val="18"/>
          <c:tx>
            <c:strRef>
              <c:f>'Impeller 6G 1150'!$A$6:$B$6</c:f>
              <c:strCache>
                <c:ptCount val="1"/>
                <c:pt idx="0">
                  <c:v>10 Inch</c:v>
                </c:pt>
              </c:strCache>
            </c:strRef>
          </c:tx>
          <c:spPr>
            <a:ln w="25400">
              <a:solidFill>
                <a:schemeClr val="tx1"/>
              </a:solidFill>
            </a:ln>
          </c:spPr>
          <c:marker>
            <c:symbol val="none"/>
          </c:marker>
          <c:xVal>
            <c:numRef>
              <c:f>'Impeller 6G 1150'!$A$9:$A$22</c:f>
              <c:numCache>
                <c:formatCode>General</c:formatCode>
                <c:ptCount val="14"/>
                <c:pt idx="0">
                  <c:v>0</c:v>
                </c:pt>
                <c:pt idx="1">
                  <c:v>102.422</c:v>
                </c:pt>
                <c:pt idx="2">
                  <c:v>202.07599999999999</c:v>
                </c:pt>
                <c:pt idx="3">
                  <c:v>300.346</c:v>
                </c:pt>
                <c:pt idx="4">
                  <c:v>402.76799999999997</c:v>
                </c:pt>
                <c:pt idx="5">
                  <c:v>502.42200000000003</c:v>
                </c:pt>
                <c:pt idx="6">
                  <c:v>600.69200000000001</c:v>
                </c:pt>
                <c:pt idx="7">
                  <c:v>701.73</c:v>
                </c:pt>
                <c:pt idx="8">
                  <c:v>801.38400000000001</c:v>
                </c:pt>
                <c:pt idx="9">
                  <c:v>899.654</c:v>
                </c:pt>
                <c:pt idx="10">
                  <c:v>1002.08</c:v>
                </c:pt>
                <c:pt idx="11">
                  <c:v>1100.3499999999999</c:v>
                </c:pt>
                <c:pt idx="12">
                  <c:v>1202.77</c:v>
                </c:pt>
                <c:pt idx="13">
                  <c:v>1259.52</c:v>
                </c:pt>
              </c:numCache>
            </c:numRef>
          </c:xVal>
          <c:yVal>
            <c:numRef>
              <c:f>'Impeller 6G 1150'!$B$9:$B$22</c:f>
              <c:numCache>
                <c:formatCode>General</c:formatCode>
                <c:ptCount val="14"/>
                <c:pt idx="0">
                  <c:v>41.228099999999998</c:v>
                </c:pt>
                <c:pt idx="1">
                  <c:v>41.325499999999998</c:v>
                </c:pt>
                <c:pt idx="2">
                  <c:v>41.423000000000002</c:v>
                </c:pt>
                <c:pt idx="3">
                  <c:v>41.228099999999998</c:v>
                </c:pt>
                <c:pt idx="4">
                  <c:v>40.85</c:v>
                </c:pt>
                <c:pt idx="5">
                  <c:v>40.4</c:v>
                </c:pt>
                <c:pt idx="6">
                  <c:v>39.5</c:v>
                </c:pt>
                <c:pt idx="7">
                  <c:v>38.596499999999999</c:v>
                </c:pt>
                <c:pt idx="8">
                  <c:v>37.036999999999999</c:v>
                </c:pt>
                <c:pt idx="9">
                  <c:v>34.990299999999998</c:v>
                </c:pt>
                <c:pt idx="10">
                  <c:v>31.773900000000001</c:v>
                </c:pt>
                <c:pt idx="11">
                  <c:v>27.9727</c:v>
                </c:pt>
                <c:pt idx="12">
                  <c:v>23.3918</c:v>
                </c:pt>
                <c:pt idx="13">
                  <c:v>20.2729</c:v>
                </c:pt>
              </c:numCache>
            </c:numRef>
          </c:yVal>
          <c:smooth val="1"/>
          <c:extLst>
            <c:ext xmlns:c16="http://schemas.microsoft.com/office/drawing/2014/chart" uri="{C3380CC4-5D6E-409C-BE32-E72D297353CC}">
              <c16:uniqueId val="{00000059-D314-4DE7-AB5D-8F053B5A952B}"/>
            </c:ext>
          </c:extLst>
        </c:ser>
        <c:ser>
          <c:idx val="53"/>
          <c:order val="19"/>
          <c:tx>
            <c:strRef>
              <c:f>'Impeller 6G 1150'!$C$6:$D$6</c:f>
              <c:strCache>
                <c:ptCount val="1"/>
                <c:pt idx="0">
                  <c:v>10.5 Inch</c:v>
                </c:pt>
              </c:strCache>
            </c:strRef>
          </c:tx>
          <c:spPr>
            <a:ln w="25400">
              <a:solidFill>
                <a:schemeClr val="tx1"/>
              </a:solidFill>
            </a:ln>
          </c:spPr>
          <c:marker>
            <c:symbol val="none"/>
          </c:marker>
          <c:xVal>
            <c:numRef>
              <c:f>'Impeller 6G 1150'!$C$9:$C$23</c:f>
              <c:numCache>
                <c:formatCode>General</c:formatCode>
                <c:ptCount val="15"/>
                <c:pt idx="0">
                  <c:v>0</c:v>
                </c:pt>
                <c:pt idx="1">
                  <c:v>102.422</c:v>
                </c:pt>
                <c:pt idx="2">
                  <c:v>200.69200000000001</c:v>
                </c:pt>
                <c:pt idx="3">
                  <c:v>301.73</c:v>
                </c:pt>
                <c:pt idx="4">
                  <c:v>402.76799999999997</c:v>
                </c:pt>
                <c:pt idx="5">
                  <c:v>517.64700000000005</c:v>
                </c:pt>
                <c:pt idx="6">
                  <c:v>610.38099999999997</c:v>
                </c:pt>
                <c:pt idx="7">
                  <c:v>703.11400000000003</c:v>
                </c:pt>
                <c:pt idx="8">
                  <c:v>802.76800000000003</c:v>
                </c:pt>
                <c:pt idx="9">
                  <c:v>898.27</c:v>
                </c:pt>
                <c:pt idx="10">
                  <c:v>1002.08</c:v>
                </c:pt>
                <c:pt idx="11">
                  <c:v>1100.3499999999999</c:v>
                </c:pt>
                <c:pt idx="12">
                  <c:v>1202.77</c:v>
                </c:pt>
                <c:pt idx="13">
                  <c:v>1281.6600000000001</c:v>
                </c:pt>
                <c:pt idx="14">
                  <c:v>1364.71</c:v>
                </c:pt>
              </c:numCache>
            </c:numRef>
          </c:xVal>
          <c:yVal>
            <c:numRef>
              <c:f>'Impeller 6G 1150'!$D$9:$D$23</c:f>
              <c:numCache>
                <c:formatCode>General</c:formatCode>
                <c:ptCount val="15"/>
                <c:pt idx="0">
                  <c:v>46.588700000000003</c:v>
                </c:pt>
                <c:pt idx="1">
                  <c:v>46.588700000000003</c:v>
                </c:pt>
                <c:pt idx="2">
                  <c:v>46.491199999999999</c:v>
                </c:pt>
                <c:pt idx="3">
                  <c:v>46.198799999999999</c:v>
                </c:pt>
                <c:pt idx="4">
                  <c:v>45.711500000000001</c:v>
                </c:pt>
                <c:pt idx="5">
                  <c:v>45.2</c:v>
                </c:pt>
                <c:pt idx="6">
                  <c:v>44.5</c:v>
                </c:pt>
                <c:pt idx="7">
                  <c:v>43.7622</c:v>
                </c:pt>
                <c:pt idx="8">
                  <c:v>42.495100000000001</c:v>
                </c:pt>
                <c:pt idx="9">
                  <c:v>40.838200000000001</c:v>
                </c:pt>
                <c:pt idx="10">
                  <c:v>38.401600000000002</c:v>
                </c:pt>
                <c:pt idx="11">
                  <c:v>35.087699999999998</c:v>
                </c:pt>
                <c:pt idx="12">
                  <c:v>30.994199999999999</c:v>
                </c:pt>
                <c:pt idx="13">
                  <c:v>27.095500000000001</c:v>
                </c:pt>
                <c:pt idx="14">
                  <c:v>22.222200000000001</c:v>
                </c:pt>
              </c:numCache>
            </c:numRef>
          </c:yVal>
          <c:smooth val="1"/>
          <c:extLst>
            <c:ext xmlns:c16="http://schemas.microsoft.com/office/drawing/2014/chart" uri="{C3380CC4-5D6E-409C-BE32-E72D297353CC}">
              <c16:uniqueId val="{0000005A-D314-4DE7-AB5D-8F053B5A952B}"/>
            </c:ext>
          </c:extLst>
        </c:ser>
        <c:ser>
          <c:idx val="54"/>
          <c:order val="20"/>
          <c:tx>
            <c:strRef>
              <c:f>'Impeller 6G 1150'!$E$6:$F$6</c:f>
              <c:strCache>
                <c:ptCount val="1"/>
                <c:pt idx="0">
                  <c:v>11 Inch</c:v>
                </c:pt>
              </c:strCache>
            </c:strRef>
          </c:tx>
          <c:spPr>
            <a:ln w="25400">
              <a:solidFill>
                <a:schemeClr val="tx1"/>
              </a:solidFill>
            </a:ln>
          </c:spPr>
          <c:marker>
            <c:symbol val="none"/>
          </c:marker>
          <c:xVal>
            <c:numRef>
              <c:f>'Impeller 6G 1150'!$E$9:$E$24</c:f>
              <c:numCache>
                <c:formatCode>General</c:formatCode>
                <c:ptCount val="16"/>
                <c:pt idx="0">
                  <c:v>0</c:v>
                </c:pt>
                <c:pt idx="1">
                  <c:v>101.038</c:v>
                </c:pt>
                <c:pt idx="2">
                  <c:v>202.07599999999999</c:v>
                </c:pt>
                <c:pt idx="3">
                  <c:v>303.11399999999998</c:v>
                </c:pt>
                <c:pt idx="4">
                  <c:v>402.76799999999997</c:v>
                </c:pt>
                <c:pt idx="5">
                  <c:v>517.64700000000005</c:v>
                </c:pt>
                <c:pt idx="6">
                  <c:v>613.149</c:v>
                </c:pt>
                <c:pt idx="7">
                  <c:v>705.88199999999995</c:v>
                </c:pt>
                <c:pt idx="8">
                  <c:v>798.61599999999999</c:v>
                </c:pt>
                <c:pt idx="9">
                  <c:v>901.03800000000001</c:v>
                </c:pt>
                <c:pt idx="10">
                  <c:v>997.92399999999998</c:v>
                </c:pt>
                <c:pt idx="11">
                  <c:v>1100.3499999999999</c:v>
                </c:pt>
                <c:pt idx="12">
                  <c:v>1200</c:v>
                </c:pt>
                <c:pt idx="13">
                  <c:v>1301.04</c:v>
                </c:pt>
                <c:pt idx="14">
                  <c:v>1402.08</c:v>
                </c:pt>
                <c:pt idx="15">
                  <c:v>1478.2</c:v>
                </c:pt>
              </c:numCache>
            </c:numRef>
          </c:xVal>
          <c:yVal>
            <c:numRef>
              <c:f>'Impeller 6G 1150'!$F$9:$F$24</c:f>
              <c:numCache>
                <c:formatCode>General</c:formatCode>
                <c:ptCount val="16"/>
                <c:pt idx="0">
                  <c:v>51.754399999999997</c:v>
                </c:pt>
                <c:pt idx="1">
                  <c:v>51.754399999999997</c:v>
                </c:pt>
                <c:pt idx="2">
                  <c:v>51.462000000000003</c:v>
                </c:pt>
                <c:pt idx="3">
                  <c:v>51.169600000000003</c:v>
                </c:pt>
                <c:pt idx="4">
                  <c:v>50.779699999999998</c:v>
                </c:pt>
                <c:pt idx="5">
                  <c:v>50.389899999999997</c:v>
                </c:pt>
                <c:pt idx="6">
                  <c:v>49.902500000000003</c:v>
                </c:pt>
                <c:pt idx="7">
                  <c:v>49.317700000000002</c:v>
                </c:pt>
                <c:pt idx="8">
                  <c:v>48.537999999999997</c:v>
                </c:pt>
                <c:pt idx="9">
                  <c:v>47.271000000000001</c:v>
                </c:pt>
                <c:pt idx="10">
                  <c:v>45.224200000000003</c:v>
                </c:pt>
                <c:pt idx="11">
                  <c:v>42.2027</c:v>
                </c:pt>
                <c:pt idx="12">
                  <c:v>38.304099999999998</c:v>
                </c:pt>
                <c:pt idx="13">
                  <c:v>33.820700000000002</c:v>
                </c:pt>
                <c:pt idx="14">
                  <c:v>28.849900000000002</c:v>
                </c:pt>
                <c:pt idx="15">
                  <c:v>24.366499999999998</c:v>
                </c:pt>
              </c:numCache>
            </c:numRef>
          </c:yVal>
          <c:smooth val="1"/>
          <c:extLst>
            <c:ext xmlns:c16="http://schemas.microsoft.com/office/drawing/2014/chart" uri="{C3380CC4-5D6E-409C-BE32-E72D297353CC}">
              <c16:uniqueId val="{0000005B-D314-4DE7-AB5D-8F053B5A952B}"/>
            </c:ext>
          </c:extLst>
        </c:ser>
        <c:ser>
          <c:idx val="55"/>
          <c:order val="21"/>
          <c:tx>
            <c:strRef>
              <c:f>'Impeller 6G 1150'!$G$6:$H$6</c:f>
              <c:strCache>
                <c:ptCount val="1"/>
                <c:pt idx="0">
                  <c:v>11.5 Inch</c:v>
                </c:pt>
              </c:strCache>
            </c:strRef>
          </c:tx>
          <c:spPr>
            <a:ln w="25400">
              <a:solidFill>
                <a:schemeClr val="tx1"/>
              </a:solidFill>
            </a:ln>
          </c:spPr>
          <c:marker>
            <c:symbol val="none"/>
          </c:marker>
          <c:xVal>
            <c:numRef>
              <c:f>'Impeller 6G 1150'!$G$9:$G$26</c:f>
              <c:numCache>
                <c:formatCode>General</c:formatCode>
                <c:ptCount val="18"/>
                <c:pt idx="0">
                  <c:v>0</c:v>
                </c:pt>
                <c:pt idx="1">
                  <c:v>99.653999999999996</c:v>
                </c:pt>
                <c:pt idx="2">
                  <c:v>200.69200000000001</c:v>
                </c:pt>
                <c:pt idx="3">
                  <c:v>300.346</c:v>
                </c:pt>
                <c:pt idx="4">
                  <c:v>397.23200000000003</c:v>
                </c:pt>
                <c:pt idx="5">
                  <c:v>501.03800000000001</c:v>
                </c:pt>
                <c:pt idx="6">
                  <c:v>600.69200000000001</c:v>
                </c:pt>
                <c:pt idx="7">
                  <c:v>701.73</c:v>
                </c:pt>
                <c:pt idx="8">
                  <c:v>800</c:v>
                </c:pt>
                <c:pt idx="9">
                  <c:v>898.27</c:v>
                </c:pt>
                <c:pt idx="10">
                  <c:v>1000.69</c:v>
                </c:pt>
                <c:pt idx="11">
                  <c:v>1100.3499999999999</c:v>
                </c:pt>
                <c:pt idx="12">
                  <c:v>1200</c:v>
                </c:pt>
                <c:pt idx="13">
                  <c:v>1299.6500000000001</c:v>
                </c:pt>
                <c:pt idx="14">
                  <c:v>1367.47</c:v>
                </c:pt>
                <c:pt idx="15">
                  <c:v>1431.14</c:v>
                </c:pt>
                <c:pt idx="16">
                  <c:v>1500.35</c:v>
                </c:pt>
                <c:pt idx="17">
                  <c:v>1555.71</c:v>
                </c:pt>
              </c:numCache>
            </c:numRef>
          </c:xVal>
          <c:yVal>
            <c:numRef>
              <c:f>'Impeller 6G 1150'!$H$9:$H$26</c:f>
              <c:numCache>
                <c:formatCode>General</c:formatCode>
                <c:ptCount val="18"/>
                <c:pt idx="0">
                  <c:v>57.504899999999999</c:v>
                </c:pt>
                <c:pt idx="1">
                  <c:v>57.504899999999999</c:v>
                </c:pt>
                <c:pt idx="2">
                  <c:v>57.407400000000003</c:v>
                </c:pt>
                <c:pt idx="3">
                  <c:v>57.212499999999999</c:v>
                </c:pt>
                <c:pt idx="4">
                  <c:v>56.920099999999998</c:v>
                </c:pt>
                <c:pt idx="5">
                  <c:v>56.432699999999997</c:v>
                </c:pt>
                <c:pt idx="6">
                  <c:v>56.042900000000003</c:v>
                </c:pt>
                <c:pt idx="7">
                  <c:v>55.555599999999998</c:v>
                </c:pt>
                <c:pt idx="8">
                  <c:v>54.678400000000003</c:v>
                </c:pt>
                <c:pt idx="9">
                  <c:v>53.703699999999998</c:v>
                </c:pt>
                <c:pt idx="10">
                  <c:v>51.5595</c:v>
                </c:pt>
                <c:pt idx="11">
                  <c:v>48.927900000000001</c:v>
                </c:pt>
                <c:pt idx="12">
                  <c:v>45.4191</c:v>
                </c:pt>
                <c:pt idx="13">
                  <c:v>41.520499999999998</c:v>
                </c:pt>
                <c:pt idx="14">
                  <c:v>38.109200000000001</c:v>
                </c:pt>
                <c:pt idx="15">
                  <c:v>34.6004</c:v>
                </c:pt>
                <c:pt idx="16">
                  <c:v>30.117000000000001</c:v>
                </c:pt>
                <c:pt idx="17">
                  <c:v>26.023399999999999</c:v>
                </c:pt>
              </c:numCache>
            </c:numRef>
          </c:yVal>
          <c:smooth val="1"/>
          <c:extLst>
            <c:ext xmlns:c16="http://schemas.microsoft.com/office/drawing/2014/chart" uri="{C3380CC4-5D6E-409C-BE32-E72D297353CC}">
              <c16:uniqueId val="{0000005C-D314-4DE7-AB5D-8F053B5A952B}"/>
            </c:ext>
          </c:extLst>
        </c:ser>
        <c:ser>
          <c:idx val="56"/>
          <c:order val="22"/>
          <c:tx>
            <c:strRef>
              <c:f>'Impeller 6G 1150'!$I$6:$J$6</c:f>
              <c:strCache>
                <c:ptCount val="1"/>
                <c:pt idx="0">
                  <c:v>12 Inch</c:v>
                </c:pt>
              </c:strCache>
            </c:strRef>
          </c:tx>
          <c:spPr>
            <a:ln w="25400">
              <a:solidFill>
                <a:schemeClr val="tx1"/>
              </a:solidFill>
            </a:ln>
          </c:spPr>
          <c:marker>
            <c:symbol val="none"/>
          </c:marker>
          <c:xVal>
            <c:numRef>
              <c:f>'Impeller 6G 1150'!$I$9:$I$31</c:f>
              <c:numCache>
                <c:formatCode>General</c:formatCode>
                <c:ptCount val="23"/>
                <c:pt idx="0">
                  <c:v>0</c:v>
                </c:pt>
                <c:pt idx="1">
                  <c:v>101.038</c:v>
                </c:pt>
                <c:pt idx="2">
                  <c:v>202.07599999999999</c:v>
                </c:pt>
                <c:pt idx="3">
                  <c:v>303.11399999999998</c:v>
                </c:pt>
                <c:pt idx="4">
                  <c:v>400</c:v>
                </c:pt>
                <c:pt idx="5">
                  <c:v>502.42200000000003</c:v>
                </c:pt>
                <c:pt idx="6">
                  <c:v>602.07600000000002</c:v>
                </c:pt>
                <c:pt idx="7">
                  <c:v>700.346</c:v>
                </c:pt>
                <c:pt idx="8">
                  <c:v>777.85500000000002</c:v>
                </c:pt>
                <c:pt idx="9">
                  <c:v>822.14499999999998</c:v>
                </c:pt>
                <c:pt idx="10">
                  <c:v>865.05200000000002</c:v>
                </c:pt>
                <c:pt idx="11">
                  <c:v>913.495</c:v>
                </c:pt>
                <c:pt idx="12">
                  <c:v>956.40099999999995</c:v>
                </c:pt>
                <c:pt idx="13">
                  <c:v>997.92399999999998</c:v>
                </c:pt>
                <c:pt idx="14">
                  <c:v>1062.98</c:v>
                </c:pt>
                <c:pt idx="15">
                  <c:v>1147.4000000000001</c:v>
                </c:pt>
                <c:pt idx="16">
                  <c:v>1224.9100000000001</c:v>
                </c:pt>
                <c:pt idx="17">
                  <c:v>1292.73</c:v>
                </c:pt>
                <c:pt idx="18">
                  <c:v>1349.48</c:v>
                </c:pt>
                <c:pt idx="19">
                  <c:v>1422.84</c:v>
                </c:pt>
                <c:pt idx="20">
                  <c:v>1490.66</c:v>
                </c:pt>
                <c:pt idx="21">
                  <c:v>1564.01</c:v>
                </c:pt>
                <c:pt idx="22">
                  <c:v>1676.12</c:v>
                </c:pt>
              </c:numCache>
            </c:numRef>
          </c:xVal>
          <c:yVal>
            <c:numRef>
              <c:f>'Impeller 6G 1150'!$J$9:$J$31</c:f>
              <c:numCache>
                <c:formatCode>General</c:formatCode>
                <c:ptCount val="23"/>
                <c:pt idx="0">
                  <c:v>63.937600000000003</c:v>
                </c:pt>
                <c:pt idx="1">
                  <c:v>63.840200000000003</c:v>
                </c:pt>
                <c:pt idx="2">
                  <c:v>63.645200000000003</c:v>
                </c:pt>
                <c:pt idx="3">
                  <c:v>63.547800000000002</c:v>
                </c:pt>
                <c:pt idx="4">
                  <c:v>63.255400000000002</c:v>
                </c:pt>
                <c:pt idx="5">
                  <c:v>62.865499999999997</c:v>
                </c:pt>
                <c:pt idx="6">
                  <c:v>62.3782</c:v>
                </c:pt>
                <c:pt idx="7">
                  <c:v>61.890799999999999</c:v>
                </c:pt>
                <c:pt idx="8">
                  <c:v>61.2</c:v>
                </c:pt>
                <c:pt idx="9">
                  <c:v>60.9</c:v>
                </c:pt>
                <c:pt idx="10">
                  <c:v>60.428800000000003</c:v>
                </c:pt>
                <c:pt idx="11">
                  <c:v>59.746600000000001</c:v>
                </c:pt>
                <c:pt idx="12">
                  <c:v>59.064300000000003</c:v>
                </c:pt>
                <c:pt idx="13">
                  <c:v>58.284599999999998</c:v>
                </c:pt>
                <c:pt idx="14">
                  <c:v>57.017499999999998</c:v>
                </c:pt>
                <c:pt idx="15">
                  <c:v>54.8733</c:v>
                </c:pt>
                <c:pt idx="16">
                  <c:v>52.534100000000002</c:v>
                </c:pt>
                <c:pt idx="17">
                  <c:v>50.097499999999997</c:v>
                </c:pt>
                <c:pt idx="18">
                  <c:v>47.660800000000002</c:v>
                </c:pt>
                <c:pt idx="19">
                  <c:v>44.249499999999998</c:v>
                </c:pt>
                <c:pt idx="20">
                  <c:v>40.740699999999997</c:v>
                </c:pt>
                <c:pt idx="21">
                  <c:v>36.354799999999997</c:v>
                </c:pt>
                <c:pt idx="22">
                  <c:v>29.337199999999999</c:v>
                </c:pt>
              </c:numCache>
            </c:numRef>
          </c:yVal>
          <c:smooth val="1"/>
          <c:extLst>
            <c:ext xmlns:c16="http://schemas.microsoft.com/office/drawing/2014/chart" uri="{C3380CC4-5D6E-409C-BE32-E72D297353CC}">
              <c16:uniqueId val="{0000005D-D314-4DE7-AB5D-8F053B5A952B}"/>
            </c:ext>
          </c:extLst>
        </c:ser>
        <c:ser>
          <c:idx val="57"/>
          <c:order val="23"/>
          <c:tx>
            <c:strRef>
              <c:f>'Impeller 6G 1150'!$K$6:$L$6</c:f>
              <c:strCache>
                <c:ptCount val="1"/>
                <c:pt idx="0">
                  <c:v>12.5 Inch</c:v>
                </c:pt>
              </c:strCache>
            </c:strRef>
          </c:tx>
          <c:spPr>
            <a:ln w="25400">
              <a:solidFill>
                <a:schemeClr val="tx1"/>
              </a:solidFill>
            </a:ln>
          </c:spPr>
          <c:marker>
            <c:symbol val="none"/>
          </c:marker>
          <c:xVal>
            <c:numRef>
              <c:f>'Impeller 6G 1150'!$K$9:$K$33</c:f>
              <c:numCache>
                <c:formatCode>General</c:formatCode>
                <c:ptCount val="25"/>
                <c:pt idx="0">
                  <c:v>0</c:v>
                </c:pt>
                <c:pt idx="1">
                  <c:v>102.422</c:v>
                </c:pt>
                <c:pt idx="2">
                  <c:v>202.07599999999999</c:v>
                </c:pt>
                <c:pt idx="3">
                  <c:v>301.73</c:v>
                </c:pt>
                <c:pt idx="4">
                  <c:v>400</c:v>
                </c:pt>
                <c:pt idx="5">
                  <c:v>501.03800000000001</c:v>
                </c:pt>
                <c:pt idx="6">
                  <c:v>599.30799999999999</c:v>
                </c:pt>
                <c:pt idx="7">
                  <c:v>698.96199999999999</c:v>
                </c:pt>
                <c:pt idx="8">
                  <c:v>798.61599999999999</c:v>
                </c:pt>
                <c:pt idx="9">
                  <c:v>901.03800000000001</c:v>
                </c:pt>
                <c:pt idx="10">
                  <c:v>1003.46</c:v>
                </c:pt>
                <c:pt idx="11">
                  <c:v>1098.96</c:v>
                </c:pt>
                <c:pt idx="12">
                  <c:v>1201.3800000000001</c:v>
                </c:pt>
                <c:pt idx="13">
                  <c:v>1255.3599999999999</c:v>
                </c:pt>
                <c:pt idx="14">
                  <c:v>1299.6500000000001</c:v>
                </c:pt>
                <c:pt idx="15">
                  <c:v>1345.33</c:v>
                </c:pt>
                <c:pt idx="16">
                  <c:v>1397.92</c:v>
                </c:pt>
                <c:pt idx="17">
                  <c:v>1457.44</c:v>
                </c:pt>
                <c:pt idx="18">
                  <c:v>1512.8</c:v>
                </c:pt>
                <c:pt idx="19">
                  <c:v>1555.71</c:v>
                </c:pt>
                <c:pt idx="20">
                  <c:v>1600</c:v>
                </c:pt>
                <c:pt idx="21">
                  <c:v>1642.91</c:v>
                </c:pt>
                <c:pt idx="22">
                  <c:v>1685.81</c:v>
                </c:pt>
                <c:pt idx="23">
                  <c:v>1731.49</c:v>
                </c:pt>
                <c:pt idx="24">
                  <c:v>1788.24</c:v>
                </c:pt>
              </c:numCache>
            </c:numRef>
          </c:xVal>
          <c:yVal>
            <c:numRef>
              <c:f>'Impeller 6G 1150'!$L$9:$L$33</c:f>
              <c:numCache>
                <c:formatCode>General</c:formatCode>
                <c:ptCount val="25"/>
                <c:pt idx="0">
                  <c:v>70.078000000000003</c:v>
                </c:pt>
                <c:pt idx="1">
                  <c:v>70.099999999999994</c:v>
                </c:pt>
                <c:pt idx="2">
                  <c:v>69.980500000000006</c:v>
                </c:pt>
                <c:pt idx="3">
                  <c:v>69.785600000000002</c:v>
                </c:pt>
                <c:pt idx="4">
                  <c:v>69.493200000000002</c:v>
                </c:pt>
                <c:pt idx="5">
                  <c:v>69.099999999999994</c:v>
                </c:pt>
                <c:pt idx="6">
                  <c:v>68.599999999999994</c:v>
                </c:pt>
                <c:pt idx="7">
                  <c:v>68.128699999999995</c:v>
                </c:pt>
                <c:pt idx="8">
                  <c:v>67.543899999999994</c:v>
                </c:pt>
                <c:pt idx="9">
                  <c:v>66.666700000000006</c:v>
                </c:pt>
                <c:pt idx="10">
                  <c:v>65.107200000000006</c:v>
                </c:pt>
                <c:pt idx="11">
                  <c:v>63.255400000000002</c:v>
                </c:pt>
                <c:pt idx="12">
                  <c:v>60.526299999999999</c:v>
                </c:pt>
                <c:pt idx="13">
                  <c:v>58.966900000000003</c:v>
                </c:pt>
                <c:pt idx="14">
                  <c:v>57.6023</c:v>
                </c:pt>
                <c:pt idx="15">
                  <c:v>56.1404</c:v>
                </c:pt>
                <c:pt idx="16">
                  <c:v>54.093600000000002</c:v>
                </c:pt>
                <c:pt idx="17">
                  <c:v>51.6569</c:v>
                </c:pt>
                <c:pt idx="18">
                  <c:v>49.025300000000001</c:v>
                </c:pt>
                <c:pt idx="19">
                  <c:v>46.7836</c:v>
                </c:pt>
                <c:pt idx="20">
                  <c:v>44.249499999999998</c:v>
                </c:pt>
                <c:pt idx="21">
                  <c:v>41.715400000000002</c:v>
                </c:pt>
                <c:pt idx="22">
                  <c:v>39.083799999999997</c:v>
                </c:pt>
                <c:pt idx="23">
                  <c:v>36.257300000000001</c:v>
                </c:pt>
                <c:pt idx="24">
                  <c:v>31.968800000000002</c:v>
                </c:pt>
              </c:numCache>
            </c:numRef>
          </c:yVal>
          <c:smooth val="1"/>
          <c:extLst>
            <c:ext xmlns:c16="http://schemas.microsoft.com/office/drawing/2014/chart" uri="{C3380CC4-5D6E-409C-BE32-E72D297353CC}">
              <c16:uniqueId val="{0000005E-D314-4DE7-AB5D-8F053B5A952B}"/>
            </c:ext>
          </c:extLst>
        </c:ser>
        <c:ser>
          <c:idx val="58"/>
          <c:order val="24"/>
          <c:tx>
            <c:strRef>
              <c:f>'Impeller 6G 1150'!$M$6:$N$6</c:f>
              <c:strCache>
                <c:ptCount val="1"/>
                <c:pt idx="0">
                  <c:v>13 Inch</c:v>
                </c:pt>
              </c:strCache>
            </c:strRef>
          </c:tx>
          <c:spPr>
            <a:ln w="25400">
              <a:solidFill>
                <a:schemeClr val="tx1"/>
              </a:solidFill>
            </a:ln>
          </c:spPr>
          <c:marker>
            <c:symbol val="none"/>
          </c:marker>
          <c:xVal>
            <c:numRef>
              <c:f>'Impeller 6G 1150'!$M$9:$M$33</c:f>
              <c:numCache>
                <c:formatCode>General</c:formatCode>
                <c:ptCount val="25"/>
                <c:pt idx="0">
                  <c:v>0</c:v>
                </c:pt>
                <c:pt idx="1">
                  <c:v>101.038</c:v>
                </c:pt>
                <c:pt idx="2">
                  <c:v>203.46</c:v>
                </c:pt>
                <c:pt idx="3">
                  <c:v>301.73</c:v>
                </c:pt>
                <c:pt idx="4">
                  <c:v>402.76799999999997</c:v>
                </c:pt>
                <c:pt idx="5">
                  <c:v>501.03800000000001</c:v>
                </c:pt>
                <c:pt idx="6">
                  <c:v>602.07600000000002</c:v>
                </c:pt>
                <c:pt idx="7">
                  <c:v>701.73</c:v>
                </c:pt>
                <c:pt idx="8">
                  <c:v>798.61599999999999</c:v>
                </c:pt>
                <c:pt idx="9">
                  <c:v>901.03800000000001</c:v>
                </c:pt>
                <c:pt idx="10">
                  <c:v>999.30799999999999</c:v>
                </c:pt>
                <c:pt idx="11">
                  <c:v>1098.96</c:v>
                </c:pt>
                <c:pt idx="12">
                  <c:v>1201.3800000000001</c:v>
                </c:pt>
                <c:pt idx="13">
                  <c:v>1301.04</c:v>
                </c:pt>
                <c:pt idx="14">
                  <c:v>1356.4</c:v>
                </c:pt>
                <c:pt idx="15">
                  <c:v>1407.61</c:v>
                </c:pt>
                <c:pt idx="16">
                  <c:v>1460.21</c:v>
                </c:pt>
                <c:pt idx="17">
                  <c:v>1518.34</c:v>
                </c:pt>
                <c:pt idx="18">
                  <c:v>1577.85</c:v>
                </c:pt>
                <c:pt idx="19">
                  <c:v>1627.68</c:v>
                </c:pt>
                <c:pt idx="20">
                  <c:v>1681.66</c:v>
                </c:pt>
                <c:pt idx="21">
                  <c:v>1731.49</c:v>
                </c:pt>
                <c:pt idx="22">
                  <c:v>1781.31</c:v>
                </c:pt>
                <c:pt idx="23">
                  <c:v>1826.99</c:v>
                </c:pt>
                <c:pt idx="24">
                  <c:v>1904.5</c:v>
                </c:pt>
              </c:numCache>
            </c:numRef>
          </c:xVal>
          <c:yVal>
            <c:numRef>
              <c:f>'Impeller 6G 1150'!$N$9:$N$33</c:f>
              <c:numCache>
                <c:formatCode>General</c:formatCode>
                <c:ptCount val="25"/>
                <c:pt idx="0">
                  <c:v>76.803100000000001</c:v>
                </c:pt>
                <c:pt idx="1">
                  <c:v>76.705699999999993</c:v>
                </c:pt>
                <c:pt idx="2">
                  <c:v>76.608199999999997</c:v>
                </c:pt>
                <c:pt idx="3">
                  <c:v>76.5107</c:v>
                </c:pt>
                <c:pt idx="4">
                  <c:v>76.413300000000007</c:v>
                </c:pt>
                <c:pt idx="5">
                  <c:v>76.023399999999995</c:v>
                </c:pt>
                <c:pt idx="6">
                  <c:v>75.5</c:v>
                </c:pt>
                <c:pt idx="7">
                  <c:v>74.951300000000003</c:v>
                </c:pt>
                <c:pt idx="8">
                  <c:v>74.269000000000005</c:v>
                </c:pt>
                <c:pt idx="9">
                  <c:v>73.4893</c:v>
                </c:pt>
                <c:pt idx="10">
                  <c:v>72.222200000000001</c:v>
                </c:pt>
                <c:pt idx="11">
                  <c:v>70.900000000000006</c:v>
                </c:pt>
                <c:pt idx="12">
                  <c:v>69.005899999999997</c:v>
                </c:pt>
                <c:pt idx="13">
                  <c:v>66.764099999999999</c:v>
                </c:pt>
                <c:pt idx="14">
                  <c:v>64.814800000000005</c:v>
                </c:pt>
                <c:pt idx="15">
                  <c:v>62.963000000000001</c:v>
                </c:pt>
                <c:pt idx="16">
                  <c:v>60.8187</c:v>
                </c:pt>
                <c:pt idx="17">
                  <c:v>58.479500000000002</c:v>
                </c:pt>
                <c:pt idx="18">
                  <c:v>55.750500000000002</c:v>
                </c:pt>
                <c:pt idx="19">
                  <c:v>53.2164</c:v>
                </c:pt>
                <c:pt idx="20">
                  <c:v>50.292400000000001</c:v>
                </c:pt>
                <c:pt idx="21">
                  <c:v>47.368400000000001</c:v>
                </c:pt>
                <c:pt idx="22">
                  <c:v>44.152000000000001</c:v>
                </c:pt>
                <c:pt idx="23">
                  <c:v>41.033099999999997</c:v>
                </c:pt>
                <c:pt idx="24">
                  <c:v>35.380099999999999</c:v>
                </c:pt>
              </c:numCache>
            </c:numRef>
          </c:yVal>
          <c:smooth val="1"/>
          <c:extLst>
            <c:ext xmlns:c16="http://schemas.microsoft.com/office/drawing/2014/chart" uri="{C3380CC4-5D6E-409C-BE32-E72D297353CC}">
              <c16:uniqueId val="{0000005F-D314-4DE7-AB5D-8F053B5A952B}"/>
            </c:ext>
          </c:extLst>
        </c:ser>
        <c:ser>
          <c:idx val="2"/>
          <c:order val="25"/>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2-D314-4DE7-AB5D-8F053B5A952B}"/>
            </c:ext>
          </c:extLst>
        </c:ser>
        <c:ser>
          <c:idx val="3"/>
          <c:order val="26"/>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4-D314-4DE7-AB5D-8F053B5A952B}"/>
            </c:ext>
          </c:extLst>
        </c:ser>
        <c:ser>
          <c:idx val="4"/>
          <c:order val="27"/>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6-D314-4DE7-AB5D-8F053B5A952B}"/>
            </c:ext>
          </c:extLst>
        </c:ser>
        <c:ser>
          <c:idx val="5"/>
          <c:order val="28"/>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8-D314-4DE7-AB5D-8F053B5A952B}"/>
            </c:ext>
          </c:extLst>
        </c:ser>
        <c:ser>
          <c:idx val="6"/>
          <c:order val="29"/>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A-D314-4DE7-AB5D-8F053B5A952B}"/>
            </c:ext>
          </c:extLst>
        </c:ser>
        <c:ser>
          <c:idx val="7"/>
          <c:order val="30"/>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C-D314-4DE7-AB5D-8F053B5A952B}"/>
            </c:ext>
          </c:extLst>
        </c:ser>
        <c:ser>
          <c:idx val="8"/>
          <c:order val="31"/>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E-D314-4DE7-AB5D-8F053B5A952B}"/>
            </c:ext>
          </c:extLst>
        </c:ser>
        <c:ser>
          <c:idx val="9"/>
          <c:order val="32"/>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10-D314-4DE7-AB5D-8F053B5A952B}"/>
            </c:ext>
          </c:extLst>
        </c:ser>
        <c:ser>
          <c:idx val="10"/>
          <c:order val="33"/>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12-D314-4DE7-AB5D-8F053B5A952B}"/>
            </c:ext>
          </c:extLst>
        </c:ser>
        <c:ser>
          <c:idx val="11"/>
          <c:order val="34"/>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14-D314-4DE7-AB5D-8F053B5A952B}"/>
            </c:ext>
          </c:extLst>
        </c:ser>
        <c:ser>
          <c:idx val="12"/>
          <c:order val="35"/>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16-D314-4DE7-AB5D-8F053B5A952B}"/>
            </c:ext>
          </c:extLst>
        </c:ser>
        <c:ser>
          <c:idx val="16"/>
          <c:order val="36"/>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18-D314-4DE7-AB5D-8F053B5A952B}"/>
            </c:ext>
          </c:extLst>
        </c:ser>
        <c:ser>
          <c:idx val="17"/>
          <c:order val="37"/>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1A-D314-4DE7-AB5D-8F053B5A952B}"/>
            </c:ext>
          </c:extLst>
        </c:ser>
        <c:ser>
          <c:idx val="18"/>
          <c:order val="38"/>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1C-D314-4DE7-AB5D-8F053B5A952B}"/>
            </c:ext>
          </c:extLst>
        </c:ser>
        <c:ser>
          <c:idx val="19"/>
          <c:order val="39"/>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1E-D314-4DE7-AB5D-8F053B5A952B}"/>
            </c:ext>
          </c:extLst>
        </c:ser>
        <c:ser>
          <c:idx val="20"/>
          <c:order val="40"/>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20-D314-4DE7-AB5D-8F053B5A952B}"/>
            </c:ext>
          </c:extLst>
        </c:ser>
        <c:ser>
          <c:idx val="21"/>
          <c:order val="41"/>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22-D314-4DE7-AB5D-8F053B5A952B}"/>
            </c:ext>
          </c:extLst>
        </c:ser>
        <c:ser>
          <c:idx val="0"/>
          <c:order val="42"/>
          <c:tx>
            <c:strRef>
              <c:f>'Impeller 6G 1150'!$O$6:$P$6</c:f>
              <c:strCache>
                <c:ptCount val="1"/>
                <c:pt idx="0">
                  <c:v>13.5 Inch</c:v>
                </c:pt>
              </c:strCache>
            </c:strRef>
          </c:tx>
          <c:spPr>
            <a:ln w="25400" cap="rnd">
              <a:solidFill>
                <a:schemeClr val="tx1"/>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24-D314-4DE7-AB5D-8F053B5A952B}"/>
            </c:ext>
          </c:extLst>
        </c:ser>
        <c:ser>
          <c:idx val="1"/>
          <c:order val="43"/>
          <c:tx>
            <c:strRef>
              <c:f>'Impeller 6G 1150'!$A$6:$B$6</c:f>
              <c:strCache>
                <c:ptCount val="1"/>
                <c:pt idx="0">
                  <c:v>10 Inch</c:v>
                </c:pt>
              </c:strCache>
            </c:strRef>
          </c:tx>
          <c:spPr>
            <a:ln w="25400" cap="rnd">
              <a:solidFill>
                <a:schemeClr val="tx1"/>
              </a:solidFill>
              <a:round/>
            </a:ln>
            <a:effectLst/>
          </c:spPr>
          <c:marker>
            <c:symbol val="none"/>
          </c:marker>
          <c:xVal>
            <c:numRef>
              <c:f>'Impeller 6G 1150'!$A$9:$A$22</c:f>
              <c:numCache>
                <c:formatCode>General</c:formatCode>
                <c:ptCount val="14"/>
                <c:pt idx="0">
                  <c:v>0</c:v>
                </c:pt>
                <c:pt idx="1">
                  <c:v>102.422</c:v>
                </c:pt>
                <c:pt idx="2">
                  <c:v>202.07599999999999</c:v>
                </c:pt>
                <c:pt idx="3">
                  <c:v>300.346</c:v>
                </c:pt>
                <c:pt idx="4">
                  <c:v>402.76799999999997</c:v>
                </c:pt>
                <c:pt idx="5">
                  <c:v>502.42200000000003</c:v>
                </c:pt>
                <c:pt idx="6">
                  <c:v>600.69200000000001</c:v>
                </c:pt>
                <c:pt idx="7">
                  <c:v>701.73</c:v>
                </c:pt>
                <c:pt idx="8">
                  <c:v>801.38400000000001</c:v>
                </c:pt>
                <c:pt idx="9">
                  <c:v>899.654</c:v>
                </c:pt>
                <c:pt idx="10">
                  <c:v>1002.08</c:v>
                </c:pt>
                <c:pt idx="11">
                  <c:v>1100.3499999999999</c:v>
                </c:pt>
                <c:pt idx="12">
                  <c:v>1202.77</c:v>
                </c:pt>
                <c:pt idx="13">
                  <c:v>1259.52</c:v>
                </c:pt>
              </c:numCache>
            </c:numRef>
          </c:xVal>
          <c:yVal>
            <c:numRef>
              <c:f>'Impeller 6G 1150'!$B$9:$B$22</c:f>
              <c:numCache>
                <c:formatCode>General</c:formatCode>
                <c:ptCount val="14"/>
                <c:pt idx="0">
                  <c:v>41.228099999999998</c:v>
                </c:pt>
                <c:pt idx="1">
                  <c:v>41.325499999999998</c:v>
                </c:pt>
                <c:pt idx="2">
                  <c:v>41.423000000000002</c:v>
                </c:pt>
                <c:pt idx="3">
                  <c:v>41.228099999999998</c:v>
                </c:pt>
                <c:pt idx="4">
                  <c:v>40.85</c:v>
                </c:pt>
                <c:pt idx="5">
                  <c:v>40.4</c:v>
                </c:pt>
                <c:pt idx="6">
                  <c:v>39.5</c:v>
                </c:pt>
                <c:pt idx="7">
                  <c:v>38.596499999999999</c:v>
                </c:pt>
                <c:pt idx="8">
                  <c:v>37.036999999999999</c:v>
                </c:pt>
                <c:pt idx="9">
                  <c:v>34.990299999999998</c:v>
                </c:pt>
                <c:pt idx="10">
                  <c:v>31.773900000000001</c:v>
                </c:pt>
                <c:pt idx="11">
                  <c:v>27.9727</c:v>
                </c:pt>
                <c:pt idx="12">
                  <c:v>23.3918</c:v>
                </c:pt>
                <c:pt idx="13">
                  <c:v>20.2729</c:v>
                </c:pt>
              </c:numCache>
            </c:numRef>
          </c:yVal>
          <c:smooth val="1"/>
          <c:extLst>
            <c:ext xmlns:c16="http://schemas.microsoft.com/office/drawing/2014/chart" uri="{C3380CC4-5D6E-409C-BE32-E72D297353CC}">
              <c16:uniqueId val="{00000026-D314-4DE7-AB5D-8F053B5A952B}"/>
            </c:ext>
          </c:extLst>
        </c:ser>
        <c:ser>
          <c:idx val="13"/>
          <c:order val="44"/>
          <c:tx>
            <c:strRef>
              <c:f>'Impeller 6G 1150'!$C$6:$D$6</c:f>
              <c:strCache>
                <c:ptCount val="1"/>
                <c:pt idx="0">
                  <c:v>10.5 Inch</c:v>
                </c:pt>
              </c:strCache>
            </c:strRef>
          </c:tx>
          <c:spPr>
            <a:ln w="25400" cap="rnd">
              <a:solidFill>
                <a:schemeClr val="tx1"/>
              </a:solidFill>
              <a:round/>
            </a:ln>
            <a:effectLst/>
          </c:spPr>
          <c:marker>
            <c:symbol val="none"/>
          </c:marker>
          <c:xVal>
            <c:numRef>
              <c:f>'Impeller 6G 1150'!$C$9:$C$23</c:f>
              <c:numCache>
                <c:formatCode>General</c:formatCode>
                <c:ptCount val="15"/>
                <c:pt idx="0">
                  <c:v>0</c:v>
                </c:pt>
                <c:pt idx="1">
                  <c:v>102.422</c:v>
                </c:pt>
                <c:pt idx="2">
                  <c:v>200.69200000000001</c:v>
                </c:pt>
                <c:pt idx="3">
                  <c:v>301.73</c:v>
                </c:pt>
                <c:pt idx="4">
                  <c:v>402.76799999999997</c:v>
                </c:pt>
                <c:pt idx="5">
                  <c:v>517.64700000000005</c:v>
                </c:pt>
                <c:pt idx="6">
                  <c:v>610.38099999999997</c:v>
                </c:pt>
                <c:pt idx="7">
                  <c:v>703.11400000000003</c:v>
                </c:pt>
                <c:pt idx="8">
                  <c:v>802.76800000000003</c:v>
                </c:pt>
                <c:pt idx="9">
                  <c:v>898.27</c:v>
                </c:pt>
                <c:pt idx="10">
                  <c:v>1002.08</c:v>
                </c:pt>
                <c:pt idx="11">
                  <c:v>1100.3499999999999</c:v>
                </c:pt>
                <c:pt idx="12">
                  <c:v>1202.77</c:v>
                </c:pt>
                <c:pt idx="13">
                  <c:v>1281.6600000000001</c:v>
                </c:pt>
                <c:pt idx="14">
                  <c:v>1364.71</c:v>
                </c:pt>
              </c:numCache>
            </c:numRef>
          </c:xVal>
          <c:yVal>
            <c:numRef>
              <c:f>'Impeller 6G 1150'!$D$9:$D$23</c:f>
              <c:numCache>
                <c:formatCode>General</c:formatCode>
                <c:ptCount val="15"/>
                <c:pt idx="0">
                  <c:v>46.588700000000003</c:v>
                </c:pt>
                <c:pt idx="1">
                  <c:v>46.588700000000003</c:v>
                </c:pt>
                <c:pt idx="2">
                  <c:v>46.491199999999999</c:v>
                </c:pt>
                <c:pt idx="3">
                  <c:v>46.198799999999999</c:v>
                </c:pt>
                <c:pt idx="4">
                  <c:v>45.711500000000001</c:v>
                </c:pt>
                <c:pt idx="5">
                  <c:v>45.2</c:v>
                </c:pt>
                <c:pt idx="6">
                  <c:v>44.5</c:v>
                </c:pt>
                <c:pt idx="7">
                  <c:v>43.7622</c:v>
                </c:pt>
                <c:pt idx="8">
                  <c:v>42.495100000000001</c:v>
                </c:pt>
                <c:pt idx="9">
                  <c:v>40.838200000000001</c:v>
                </c:pt>
                <c:pt idx="10">
                  <c:v>38.401600000000002</c:v>
                </c:pt>
                <c:pt idx="11">
                  <c:v>35.087699999999998</c:v>
                </c:pt>
                <c:pt idx="12">
                  <c:v>30.994199999999999</c:v>
                </c:pt>
                <c:pt idx="13">
                  <c:v>27.095500000000001</c:v>
                </c:pt>
                <c:pt idx="14">
                  <c:v>22.222200000000001</c:v>
                </c:pt>
              </c:numCache>
            </c:numRef>
          </c:yVal>
          <c:smooth val="1"/>
          <c:extLst>
            <c:ext xmlns:c16="http://schemas.microsoft.com/office/drawing/2014/chart" uri="{C3380CC4-5D6E-409C-BE32-E72D297353CC}">
              <c16:uniqueId val="{00000028-D314-4DE7-AB5D-8F053B5A952B}"/>
            </c:ext>
          </c:extLst>
        </c:ser>
        <c:ser>
          <c:idx val="14"/>
          <c:order val="45"/>
          <c:tx>
            <c:strRef>
              <c:f>'Impeller 6G 1150'!$E$6:$F$6</c:f>
              <c:strCache>
                <c:ptCount val="1"/>
                <c:pt idx="0">
                  <c:v>11 Inch</c:v>
                </c:pt>
              </c:strCache>
            </c:strRef>
          </c:tx>
          <c:spPr>
            <a:ln w="25400" cap="rnd">
              <a:solidFill>
                <a:schemeClr val="tx1"/>
              </a:solidFill>
              <a:round/>
            </a:ln>
            <a:effectLst/>
          </c:spPr>
          <c:marker>
            <c:symbol val="none"/>
          </c:marker>
          <c:xVal>
            <c:numRef>
              <c:f>'Impeller 6G 1150'!$E$9:$E$24</c:f>
              <c:numCache>
                <c:formatCode>General</c:formatCode>
                <c:ptCount val="16"/>
                <c:pt idx="0">
                  <c:v>0</c:v>
                </c:pt>
                <c:pt idx="1">
                  <c:v>101.038</c:v>
                </c:pt>
                <c:pt idx="2">
                  <c:v>202.07599999999999</c:v>
                </c:pt>
                <c:pt idx="3">
                  <c:v>303.11399999999998</c:v>
                </c:pt>
                <c:pt idx="4">
                  <c:v>402.76799999999997</c:v>
                </c:pt>
                <c:pt idx="5">
                  <c:v>517.64700000000005</c:v>
                </c:pt>
                <c:pt idx="6">
                  <c:v>613.149</c:v>
                </c:pt>
                <c:pt idx="7">
                  <c:v>705.88199999999995</c:v>
                </c:pt>
                <c:pt idx="8">
                  <c:v>798.61599999999999</c:v>
                </c:pt>
                <c:pt idx="9">
                  <c:v>901.03800000000001</c:v>
                </c:pt>
                <c:pt idx="10">
                  <c:v>997.92399999999998</c:v>
                </c:pt>
                <c:pt idx="11">
                  <c:v>1100.3499999999999</c:v>
                </c:pt>
                <c:pt idx="12">
                  <c:v>1200</c:v>
                </c:pt>
                <c:pt idx="13">
                  <c:v>1301.04</c:v>
                </c:pt>
                <c:pt idx="14">
                  <c:v>1402.08</c:v>
                </c:pt>
                <c:pt idx="15">
                  <c:v>1478.2</c:v>
                </c:pt>
              </c:numCache>
            </c:numRef>
          </c:xVal>
          <c:yVal>
            <c:numRef>
              <c:f>'Impeller 6G 1150'!$F$9:$F$24</c:f>
              <c:numCache>
                <c:formatCode>General</c:formatCode>
                <c:ptCount val="16"/>
                <c:pt idx="0">
                  <c:v>51.754399999999997</c:v>
                </c:pt>
                <c:pt idx="1">
                  <c:v>51.754399999999997</c:v>
                </c:pt>
                <c:pt idx="2">
                  <c:v>51.462000000000003</c:v>
                </c:pt>
                <c:pt idx="3">
                  <c:v>51.169600000000003</c:v>
                </c:pt>
                <c:pt idx="4">
                  <c:v>50.779699999999998</c:v>
                </c:pt>
                <c:pt idx="5">
                  <c:v>50.389899999999997</c:v>
                </c:pt>
                <c:pt idx="6">
                  <c:v>49.902500000000003</c:v>
                </c:pt>
                <c:pt idx="7">
                  <c:v>49.317700000000002</c:v>
                </c:pt>
                <c:pt idx="8">
                  <c:v>48.537999999999997</c:v>
                </c:pt>
                <c:pt idx="9">
                  <c:v>47.271000000000001</c:v>
                </c:pt>
                <c:pt idx="10">
                  <c:v>45.224200000000003</c:v>
                </c:pt>
                <c:pt idx="11">
                  <c:v>42.2027</c:v>
                </c:pt>
                <c:pt idx="12">
                  <c:v>38.304099999999998</c:v>
                </c:pt>
                <c:pt idx="13">
                  <c:v>33.820700000000002</c:v>
                </c:pt>
                <c:pt idx="14">
                  <c:v>28.849900000000002</c:v>
                </c:pt>
                <c:pt idx="15">
                  <c:v>24.366499999999998</c:v>
                </c:pt>
              </c:numCache>
            </c:numRef>
          </c:yVal>
          <c:smooth val="1"/>
          <c:extLst>
            <c:ext xmlns:c16="http://schemas.microsoft.com/office/drawing/2014/chart" uri="{C3380CC4-5D6E-409C-BE32-E72D297353CC}">
              <c16:uniqueId val="{0000002A-D314-4DE7-AB5D-8F053B5A952B}"/>
            </c:ext>
          </c:extLst>
        </c:ser>
        <c:ser>
          <c:idx val="22"/>
          <c:order val="46"/>
          <c:tx>
            <c:strRef>
              <c:f>'Impeller 6G 1150'!$G$6:$H$6</c:f>
              <c:strCache>
                <c:ptCount val="1"/>
                <c:pt idx="0">
                  <c:v>11.5 Inch</c:v>
                </c:pt>
              </c:strCache>
            </c:strRef>
          </c:tx>
          <c:spPr>
            <a:ln w="25400" cap="rnd">
              <a:solidFill>
                <a:schemeClr val="tx1"/>
              </a:solidFill>
              <a:round/>
            </a:ln>
            <a:effectLst/>
          </c:spPr>
          <c:marker>
            <c:symbol val="none"/>
          </c:marker>
          <c:xVal>
            <c:numRef>
              <c:f>'Impeller 6G 1150'!$G$9:$G$26</c:f>
              <c:numCache>
                <c:formatCode>General</c:formatCode>
                <c:ptCount val="18"/>
                <c:pt idx="0">
                  <c:v>0</c:v>
                </c:pt>
                <c:pt idx="1">
                  <c:v>99.653999999999996</c:v>
                </c:pt>
                <c:pt idx="2">
                  <c:v>200.69200000000001</c:v>
                </c:pt>
                <c:pt idx="3">
                  <c:v>300.346</c:v>
                </c:pt>
                <c:pt idx="4">
                  <c:v>397.23200000000003</c:v>
                </c:pt>
                <c:pt idx="5">
                  <c:v>501.03800000000001</c:v>
                </c:pt>
                <c:pt idx="6">
                  <c:v>600.69200000000001</c:v>
                </c:pt>
                <c:pt idx="7">
                  <c:v>701.73</c:v>
                </c:pt>
                <c:pt idx="8">
                  <c:v>800</c:v>
                </c:pt>
                <c:pt idx="9">
                  <c:v>898.27</c:v>
                </c:pt>
                <c:pt idx="10">
                  <c:v>1000.69</c:v>
                </c:pt>
                <c:pt idx="11">
                  <c:v>1100.3499999999999</c:v>
                </c:pt>
                <c:pt idx="12">
                  <c:v>1200</c:v>
                </c:pt>
                <c:pt idx="13">
                  <c:v>1299.6500000000001</c:v>
                </c:pt>
                <c:pt idx="14">
                  <c:v>1367.47</c:v>
                </c:pt>
                <c:pt idx="15">
                  <c:v>1431.14</c:v>
                </c:pt>
                <c:pt idx="16">
                  <c:v>1500.35</c:v>
                </c:pt>
                <c:pt idx="17">
                  <c:v>1555.71</c:v>
                </c:pt>
              </c:numCache>
            </c:numRef>
          </c:xVal>
          <c:yVal>
            <c:numRef>
              <c:f>'Impeller 6G 1150'!$H$9:$H$26</c:f>
              <c:numCache>
                <c:formatCode>General</c:formatCode>
                <c:ptCount val="18"/>
                <c:pt idx="0">
                  <c:v>57.504899999999999</c:v>
                </c:pt>
                <c:pt idx="1">
                  <c:v>57.504899999999999</c:v>
                </c:pt>
                <c:pt idx="2">
                  <c:v>57.407400000000003</c:v>
                </c:pt>
                <c:pt idx="3">
                  <c:v>57.212499999999999</c:v>
                </c:pt>
                <c:pt idx="4">
                  <c:v>56.920099999999998</c:v>
                </c:pt>
                <c:pt idx="5">
                  <c:v>56.432699999999997</c:v>
                </c:pt>
                <c:pt idx="6">
                  <c:v>56.042900000000003</c:v>
                </c:pt>
                <c:pt idx="7">
                  <c:v>55.555599999999998</c:v>
                </c:pt>
                <c:pt idx="8">
                  <c:v>54.678400000000003</c:v>
                </c:pt>
                <c:pt idx="9">
                  <c:v>53.703699999999998</c:v>
                </c:pt>
                <c:pt idx="10">
                  <c:v>51.5595</c:v>
                </c:pt>
                <c:pt idx="11">
                  <c:v>48.927900000000001</c:v>
                </c:pt>
                <c:pt idx="12">
                  <c:v>45.4191</c:v>
                </c:pt>
                <c:pt idx="13">
                  <c:v>41.520499999999998</c:v>
                </c:pt>
                <c:pt idx="14">
                  <c:v>38.109200000000001</c:v>
                </c:pt>
                <c:pt idx="15">
                  <c:v>34.6004</c:v>
                </c:pt>
                <c:pt idx="16">
                  <c:v>30.117000000000001</c:v>
                </c:pt>
                <c:pt idx="17">
                  <c:v>26.023399999999999</c:v>
                </c:pt>
              </c:numCache>
            </c:numRef>
          </c:yVal>
          <c:smooth val="1"/>
          <c:extLst>
            <c:ext xmlns:c16="http://schemas.microsoft.com/office/drawing/2014/chart" uri="{C3380CC4-5D6E-409C-BE32-E72D297353CC}">
              <c16:uniqueId val="{0000002C-D314-4DE7-AB5D-8F053B5A952B}"/>
            </c:ext>
          </c:extLst>
        </c:ser>
        <c:ser>
          <c:idx val="15"/>
          <c:order val="47"/>
          <c:tx>
            <c:strRef>
              <c:f>'Impeller 6G 1150'!$I$6:$J$6</c:f>
              <c:strCache>
                <c:ptCount val="1"/>
                <c:pt idx="0">
                  <c:v>12 Inch</c:v>
                </c:pt>
              </c:strCache>
            </c:strRef>
          </c:tx>
          <c:spPr>
            <a:ln w="25400" cap="rnd">
              <a:solidFill>
                <a:schemeClr val="tx1"/>
              </a:solidFill>
              <a:round/>
            </a:ln>
            <a:effectLst/>
          </c:spPr>
          <c:marker>
            <c:symbol val="none"/>
          </c:marker>
          <c:xVal>
            <c:numRef>
              <c:f>'Impeller 6G 1150'!$I$9:$I$31</c:f>
              <c:numCache>
                <c:formatCode>General</c:formatCode>
                <c:ptCount val="23"/>
                <c:pt idx="0">
                  <c:v>0</c:v>
                </c:pt>
                <c:pt idx="1">
                  <c:v>101.038</c:v>
                </c:pt>
                <c:pt idx="2">
                  <c:v>202.07599999999999</c:v>
                </c:pt>
                <c:pt idx="3">
                  <c:v>303.11399999999998</c:v>
                </c:pt>
                <c:pt idx="4">
                  <c:v>400</c:v>
                </c:pt>
                <c:pt idx="5">
                  <c:v>502.42200000000003</c:v>
                </c:pt>
                <c:pt idx="6">
                  <c:v>602.07600000000002</c:v>
                </c:pt>
                <c:pt idx="7">
                  <c:v>700.346</c:v>
                </c:pt>
                <c:pt idx="8">
                  <c:v>777.85500000000002</c:v>
                </c:pt>
                <c:pt idx="9">
                  <c:v>822.14499999999998</c:v>
                </c:pt>
                <c:pt idx="10">
                  <c:v>865.05200000000002</c:v>
                </c:pt>
                <c:pt idx="11">
                  <c:v>913.495</c:v>
                </c:pt>
                <c:pt idx="12">
                  <c:v>956.40099999999995</c:v>
                </c:pt>
                <c:pt idx="13">
                  <c:v>997.92399999999998</c:v>
                </c:pt>
                <c:pt idx="14">
                  <c:v>1062.98</c:v>
                </c:pt>
                <c:pt idx="15">
                  <c:v>1147.4000000000001</c:v>
                </c:pt>
                <c:pt idx="16">
                  <c:v>1224.9100000000001</c:v>
                </c:pt>
                <c:pt idx="17">
                  <c:v>1292.73</c:v>
                </c:pt>
                <c:pt idx="18">
                  <c:v>1349.48</c:v>
                </c:pt>
                <c:pt idx="19">
                  <c:v>1422.84</c:v>
                </c:pt>
                <c:pt idx="20">
                  <c:v>1490.66</c:v>
                </c:pt>
                <c:pt idx="21">
                  <c:v>1564.01</c:v>
                </c:pt>
                <c:pt idx="22">
                  <c:v>1676.12</c:v>
                </c:pt>
              </c:numCache>
            </c:numRef>
          </c:xVal>
          <c:yVal>
            <c:numRef>
              <c:f>'Impeller 6G 1150'!$J$9:$J$31</c:f>
              <c:numCache>
                <c:formatCode>General</c:formatCode>
                <c:ptCount val="23"/>
                <c:pt idx="0">
                  <c:v>63.937600000000003</c:v>
                </c:pt>
                <c:pt idx="1">
                  <c:v>63.840200000000003</c:v>
                </c:pt>
                <c:pt idx="2">
                  <c:v>63.645200000000003</c:v>
                </c:pt>
                <c:pt idx="3">
                  <c:v>63.547800000000002</c:v>
                </c:pt>
                <c:pt idx="4">
                  <c:v>63.255400000000002</c:v>
                </c:pt>
                <c:pt idx="5">
                  <c:v>62.865499999999997</c:v>
                </c:pt>
                <c:pt idx="6">
                  <c:v>62.3782</c:v>
                </c:pt>
                <c:pt idx="7">
                  <c:v>61.890799999999999</c:v>
                </c:pt>
                <c:pt idx="8">
                  <c:v>61.2</c:v>
                </c:pt>
                <c:pt idx="9">
                  <c:v>60.9</c:v>
                </c:pt>
                <c:pt idx="10">
                  <c:v>60.428800000000003</c:v>
                </c:pt>
                <c:pt idx="11">
                  <c:v>59.746600000000001</c:v>
                </c:pt>
                <c:pt idx="12">
                  <c:v>59.064300000000003</c:v>
                </c:pt>
                <c:pt idx="13">
                  <c:v>58.284599999999998</c:v>
                </c:pt>
                <c:pt idx="14">
                  <c:v>57.017499999999998</c:v>
                </c:pt>
                <c:pt idx="15">
                  <c:v>54.8733</c:v>
                </c:pt>
                <c:pt idx="16">
                  <c:v>52.534100000000002</c:v>
                </c:pt>
                <c:pt idx="17">
                  <c:v>50.097499999999997</c:v>
                </c:pt>
                <c:pt idx="18">
                  <c:v>47.660800000000002</c:v>
                </c:pt>
                <c:pt idx="19">
                  <c:v>44.249499999999998</c:v>
                </c:pt>
                <c:pt idx="20">
                  <c:v>40.740699999999997</c:v>
                </c:pt>
                <c:pt idx="21">
                  <c:v>36.354799999999997</c:v>
                </c:pt>
                <c:pt idx="22">
                  <c:v>29.337199999999999</c:v>
                </c:pt>
              </c:numCache>
            </c:numRef>
          </c:yVal>
          <c:smooth val="1"/>
          <c:extLst>
            <c:ext xmlns:c16="http://schemas.microsoft.com/office/drawing/2014/chart" uri="{C3380CC4-5D6E-409C-BE32-E72D297353CC}">
              <c16:uniqueId val="{0000002E-D314-4DE7-AB5D-8F053B5A952B}"/>
            </c:ext>
          </c:extLst>
        </c:ser>
        <c:ser>
          <c:idx val="23"/>
          <c:order val="48"/>
          <c:tx>
            <c:strRef>
              <c:f>'Impeller 6G 1150'!$K$6:$L$6</c:f>
              <c:strCache>
                <c:ptCount val="1"/>
                <c:pt idx="0">
                  <c:v>12.5 Inch</c:v>
                </c:pt>
              </c:strCache>
            </c:strRef>
          </c:tx>
          <c:spPr>
            <a:ln w="25400" cap="rnd">
              <a:solidFill>
                <a:schemeClr val="tx1"/>
              </a:solidFill>
              <a:round/>
            </a:ln>
            <a:effectLst/>
          </c:spPr>
          <c:marker>
            <c:symbol val="none"/>
          </c:marker>
          <c:xVal>
            <c:numRef>
              <c:f>'Impeller 6G 1150'!$K$9:$K$33</c:f>
              <c:numCache>
                <c:formatCode>General</c:formatCode>
                <c:ptCount val="25"/>
                <c:pt idx="0">
                  <c:v>0</c:v>
                </c:pt>
                <c:pt idx="1">
                  <c:v>102.422</c:v>
                </c:pt>
                <c:pt idx="2">
                  <c:v>202.07599999999999</c:v>
                </c:pt>
                <c:pt idx="3">
                  <c:v>301.73</c:v>
                </c:pt>
                <c:pt idx="4">
                  <c:v>400</c:v>
                </c:pt>
                <c:pt idx="5">
                  <c:v>501.03800000000001</c:v>
                </c:pt>
                <c:pt idx="6">
                  <c:v>599.30799999999999</c:v>
                </c:pt>
                <c:pt idx="7">
                  <c:v>698.96199999999999</c:v>
                </c:pt>
                <c:pt idx="8">
                  <c:v>798.61599999999999</c:v>
                </c:pt>
                <c:pt idx="9">
                  <c:v>901.03800000000001</c:v>
                </c:pt>
                <c:pt idx="10">
                  <c:v>1003.46</c:v>
                </c:pt>
                <c:pt idx="11">
                  <c:v>1098.96</c:v>
                </c:pt>
                <c:pt idx="12">
                  <c:v>1201.3800000000001</c:v>
                </c:pt>
                <c:pt idx="13">
                  <c:v>1255.3599999999999</c:v>
                </c:pt>
                <c:pt idx="14">
                  <c:v>1299.6500000000001</c:v>
                </c:pt>
                <c:pt idx="15">
                  <c:v>1345.33</c:v>
                </c:pt>
                <c:pt idx="16">
                  <c:v>1397.92</c:v>
                </c:pt>
                <c:pt idx="17">
                  <c:v>1457.44</c:v>
                </c:pt>
                <c:pt idx="18">
                  <c:v>1512.8</c:v>
                </c:pt>
                <c:pt idx="19">
                  <c:v>1555.71</c:v>
                </c:pt>
                <c:pt idx="20">
                  <c:v>1600</c:v>
                </c:pt>
                <c:pt idx="21">
                  <c:v>1642.91</c:v>
                </c:pt>
                <c:pt idx="22">
                  <c:v>1685.81</c:v>
                </c:pt>
                <c:pt idx="23">
                  <c:v>1731.49</c:v>
                </c:pt>
                <c:pt idx="24">
                  <c:v>1788.24</c:v>
                </c:pt>
              </c:numCache>
            </c:numRef>
          </c:xVal>
          <c:yVal>
            <c:numRef>
              <c:f>'Impeller 6G 1150'!$L$9:$L$33</c:f>
              <c:numCache>
                <c:formatCode>General</c:formatCode>
                <c:ptCount val="25"/>
                <c:pt idx="0">
                  <c:v>70.078000000000003</c:v>
                </c:pt>
                <c:pt idx="1">
                  <c:v>70.099999999999994</c:v>
                </c:pt>
                <c:pt idx="2">
                  <c:v>69.980500000000006</c:v>
                </c:pt>
                <c:pt idx="3">
                  <c:v>69.785600000000002</c:v>
                </c:pt>
                <c:pt idx="4">
                  <c:v>69.493200000000002</c:v>
                </c:pt>
                <c:pt idx="5">
                  <c:v>69.099999999999994</c:v>
                </c:pt>
                <c:pt idx="6">
                  <c:v>68.599999999999994</c:v>
                </c:pt>
                <c:pt idx="7">
                  <c:v>68.128699999999995</c:v>
                </c:pt>
                <c:pt idx="8">
                  <c:v>67.543899999999994</c:v>
                </c:pt>
                <c:pt idx="9">
                  <c:v>66.666700000000006</c:v>
                </c:pt>
                <c:pt idx="10">
                  <c:v>65.107200000000006</c:v>
                </c:pt>
                <c:pt idx="11">
                  <c:v>63.255400000000002</c:v>
                </c:pt>
                <c:pt idx="12">
                  <c:v>60.526299999999999</c:v>
                </c:pt>
                <c:pt idx="13">
                  <c:v>58.966900000000003</c:v>
                </c:pt>
                <c:pt idx="14">
                  <c:v>57.6023</c:v>
                </c:pt>
                <c:pt idx="15">
                  <c:v>56.1404</c:v>
                </c:pt>
                <c:pt idx="16">
                  <c:v>54.093600000000002</c:v>
                </c:pt>
                <c:pt idx="17">
                  <c:v>51.6569</c:v>
                </c:pt>
                <c:pt idx="18">
                  <c:v>49.025300000000001</c:v>
                </c:pt>
                <c:pt idx="19">
                  <c:v>46.7836</c:v>
                </c:pt>
                <c:pt idx="20">
                  <c:v>44.249499999999998</c:v>
                </c:pt>
                <c:pt idx="21">
                  <c:v>41.715400000000002</c:v>
                </c:pt>
                <c:pt idx="22">
                  <c:v>39.083799999999997</c:v>
                </c:pt>
                <c:pt idx="23">
                  <c:v>36.257300000000001</c:v>
                </c:pt>
                <c:pt idx="24">
                  <c:v>31.968800000000002</c:v>
                </c:pt>
              </c:numCache>
            </c:numRef>
          </c:yVal>
          <c:smooth val="1"/>
          <c:extLst>
            <c:ext xmlns:c16="http://schemas.microsoft.com/office/drawing/2014/chart" uri="{C3380CC4-5D6E-409C-BE32-E72D297353CC}">
              <c16:uniqueId val="{00000030-D314-4DE7-AB5D-8F053B5A952B}"/>
            </c:ext>
          </c:extLst>
        </c:ser>
        <c:ser>
          <c:idx val="24"/>
          <c:order val="49"/>
          <c:tx>
            <c:strRef>
              <c:f>'Impeller 6G 1150'!$M$6:$N$6</c:f>
              <c:strCache>
                <c:ptCount val="1"/>
                <c:pt idx="0">
                  <c:v>13 Inch</c:v>
                </c:pt>
              </c:strCache>
            </c:strRef>
          </c:tx>
          <c:spPr>
            <a:ln w="25400" cap="rnd">
              <a:solidFill>
                <a:schemeClr val="tx1"/>
              </a:solidFill>
              <a:round/>
            </a:ln>
            <a:effectLst/>
          </c:spPr>
          <c:marker>
            <c:symbol val="none"/>
          </c:marker>
          <c:xVal>
            <c:numRef>
              <c:f>'Impeller 6G 1150'!$M$9:$M$33</c:f>
              <c:numCache>
                <c:formatCode>General</c:formatCode>
                <c:ptCount val="25"/>
                <c:pt idx="0">
                  <c:v>0</c:v>
                </c:pt>
                <c:pt idx="1">
                  <c:v>101.038</c:v>
                </c:pt>
                <c:pt idx="2">
                  <c:v>203.46</c:v>
                </c:pt>
                <c:pt idx="3">
                  <c:v>301.73</c:v>
                </c:pt>
                <c:pt idx="4">
                  <c:v>402.76799999999997</c:v>
                </c:pt>
                <c:pt idx="5">
                  <c:v>501.03800000000001</c:v>
                </c:pt>
                <c:pt idx="6">
                  <c:v>602.07600000000002</c:v>
                </c:pt>
                <c:pt idx="7">
                  <c:v>701.73</c:v>
                </c:pt>
                <c:pt idx="8">
                  <c:v>798.61599999999999</c:v>
                </c:pt>
                <c:pt idx="9">
                  <c:v>901.03800000000001</c:v>
                </c:pt>
                <c:pt idx="10">
                  <c:v>999.30799999999999</c:v>
                </c:pt>
                <c:pt idx="11">
                  <c:v>1098.96</c:v>
                </c:pt>
                <c:pt idx="12">
                  <c:v>1201.3800000000001</c:v>
                </c:pt>
                <c:pt idx="13">
                  <c:v>1301.04</c:v>
                </c:pt>
                <c:pt idx="14">
                  <c:v>1356.4</c:v>
                </c:pt>
                <c:pt idx="15">
                  <c:v>1407.61</c:v>
                </c:pt>
                <c:pt idx="16">
                  <c:v>1460.21</c:v>
                </c:pt>
                <c:pt idx="17">
                  <c:v>1518.34</c:v>
                </c:pt>
                <c:pt idx="18">
                  <c:v>1577.85</c:v>
                </c:pt>
                <c:pt idx="19">
                  <c:v>1627.68</c:v>
                </c:pt>
                <c:pt idx="20">
                  <c:v>1681.66</c:v>
                </c:pt>
                <c:pt idx="21">
                  <c:v>1731.49</c:v>
                </c:pt>
                <c:pt idx="22">
                  <c:v>1781.31</c:v>
                </c:pt>
                <c:pt idx="23">
                  <c:v>1826.99</c:v>
                </c:pt>
                <c:pt idx="24">
                  <c:v>1904.5</c:v>
                </c:pt>
              </c:numCache>
            </c:numRef>
          </c:xVal>
          <c:yVal>
            <c:numRef>
              <c:f>'Impeller 6G 1150'!$N$9:$N$33</c:f>
              <c:numCache>
                <c:formatCode>General</c:formatCode>
                <c:ptCount val="25"/>
                <c:pt idx="0">
                  <c:v>76.803100000000001</c:v>
                </c:pt>
                <c:pt idx="1">
                  <c:v>76.705699999999993</c:v>
                </c:pt>
                <c:pt idx="2">
                  <c:v>76.608199999999997</c:v>
                </c:pt>
                <c:pt idx="3">
                  <c:v>76.5107</c:v>
                </c:pt>
                <c:pt idx="4">
                  <c:v>76.413300000000007</c:v>
                </c:pt>
                <c:pt idx="5">
                  <c:v>76.023399999999995</c:v>
                </c:pt>
                <c:pt idx="6">
                  <c:v>75.5</c:v>
                </c:pt>
                <c:pt idx="7">
                  <c:v>74.951300000000003</c:v>
                </c:pt>
                <c:pt idx="8">
                  <c:v>74.269000000000005</c:v>
                </c:pt>
                <c:pt idx="9">
                  <c:v>73.4893</c:v>
                </c:pt>
                <c:pt idx="10">
                  <c:v>72.222200000000001</c:v>
                </c:pt>
                <c:pt idx="11">
                  <c:v>70.900000000000006</c:v>
                </c:pt>
                <c:pt idx="12">
                  <c:v>69.005899999999997</c:v>
                </c:pt>
                <c:pt idx="13">
                  <c:v>66.764099999999999</c:v>
                </c:pt>
                <c:pt idx="14">
                  <c:v>64.814800000000005</c:v>
                </c:pt>
                <c:pt idx="15">
                  <c:v>62.963000000000001</c:v>
                </c:pt>
                <c:pt idx="16">
                  <c:v>60.8187</c:v>
                </c:pt>
                <c:pt idx="17">
                  <c:v>58.479500000000002</c:v>
                </c:pt>
                <c:pt idx="18">
                  <c:v>55.750500000000002</c:v>
                </c:pt>
                <c:pt idx="19">
                  <c:v>53.2164</c:v>
                </c:pt>
                <c:pt idx="20">
                  <c:v>50.292400000000001</c:v>
                </c:pt>
                <c:pt idx="21">
                  <c:v>47.368400000000001</c:v>
                </c:pt>
                <c:pt idx="22">
                  <c:v>44.152000000000001</c:v>
                </c:pt>
                <c:pt idx="23">
                  <c:v>41.033099999999997</c:v>
                </c:pt>
                <c:pt idx="24">
                  <c:v>35.380099999999999</c:v>
                </c:pt>
              </c:numCache>
            </c:numRef>
          </c:yVal>
          <c:smooth val="1"/>
          <c:extLst>
            <c:ext xmlns:c16="http://schemas.microsoft.com/office/drawing/2014/chart" uri="{C3380CC4-5D6E-409C-BE32-E72D297353CC}">
              <c16:uniqueId val="{00000032-D314-4DE7-AB5D-8F053B5A952B}"/>
            </c:ext>
          </c:extLst>
        </c:ser>
        <c:dLbls>
          <c:showLegendKey val="0"/>
          <c:showVal val="0"/>
          <c:showCatName val="0"/>
          <c:showSerName val="0"/>
          <c:showPercent val="0"/>
          <c:showBubbleSize val="0"/>
        </c:dLbls>
        <c:axId val="945899568"/>
        <c:axId val="945906232"/>
      </c:scatterChart>
      <c:valAx>
        <c:axId val="945899568"/>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layout>
            <c:manualLayout>
              <c:xMode val="edge"/>
              <c:yMode val="edge"/>
              <c:x val="0.46106487844265509"/>
              <c:y val="0.93232715419509249"/>
            </c:manualLayout>
          </c:layout>
          <c:overlay val="0"/>
          <c:spPr>
            <a:noFill/>
            <a:ln>
              <a:noFill/>
            </a:ln>
            <a:effectLst/>
          </c:sp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945906232"/>
        <c:crosses val="autoZero"/>
        <c:crossBetween val="midCat"/>
        <c:majorUnit val="500"/>
        <c:minorUnit val="100"/>
      </c:valAx>
      <c:valAx>
        <c:axId val="945906232"/>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a:t>
                </a:r>
                <a:r>
                  <a:rPr lang="en-US" sz="1400" baseline="0"/>
                  <a:t> ft.w.c.</a:t>
                </a:r>
                <a:endParaRPr lang="en-US" sz="1400"/>
              </a:p>
            </c:rich>
          </c:tx>
          <c:layout>
            <c:manualLayout>
              <c:xMode val="edge"/>
              <c:yMode val="edge"/>
              <c:x val="5.8529917429034203E-3"/>
              <c:y val="0.38847283857591636"/>
            </c:manualLayout>
          </c:layout>
          <c:overlay val="0"/>
          <c:spPr>
            <a:noFill/>
            <a:ln>
              <a:noFill/>
            </a:ln>
            <a:effectLst/>
          </c:sp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945899568"/>
        <c:crosses val="autoZero"/>
        <c:crossBetween val="midCat"/>
        <c:majorUnit val="10"/>
        <c:minorUnit val="5"/>
      </c:valAx>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Comic Sans MS" panose="030F0702030302020204" pitchFamily="66" charset="0"/>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49664158069865E-2"/>
          <c:y val="2.758670021761488E-2"/>
          <c:w val="0.87381494622086231"/>
          <c:h val="0.85648815040065618"/>
        </c:manualLayout>
      </c:layout>
      <c:scatterChart>
        <c:scatterStyle val="smoothMarker"/>
        <c:varyColors val="0"/>
        <c:ser>
          <c:idx val="29"/>
          <c:order val="0"/>
          <c:tx>
            <c:strRef>
              <c:f>'Efficiency 6G 1150'!$M$6:$N$6</c:f>
              <c:strCache>
                <c:ptCount val="1"/>
                <c:pt idx="0">
                  <c:v>87%</c:v>
                </c:pt>
              </c:strCache>
            </c:strRef>
          </c:tx>
          <c:spPr>
            <a:ln w="15875">
              <a:solidFill>
                <a:schemeClr val="bg1">
                  <a:lumMod val="65000"/>
                </a:schemeClr>
              </a:solidFill>
              <a:prstDash val="lgDashDot"/>
            </a:ln>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9B9D-402F-BE19-5CC237A252FD}"/>
            </c:ext>
          </c:extLst>
        </c:ser>
        <c:ser>
          <c:idx val="30"/>
          <c:order val="1"/>
          <c:tx>
            <c:strRef>
              <c:f>'Efficiency 6G 1150'!$K$6:$L$6</c:f>
              <c:strCache>
                <c:ptCount val="1"/>
                <c:pt idx="0">
                  <c:v>86%</c:v>
                </c:pt>
              </c:strCache>
            </c:strRef>
          </c:tx>
          <c:spPr>
            <a:ln w="15875">
              <a:solidFill>
                <a:schemeClr val="bg1">
                  <a:lumMod val="65000"/>
                </a:schemeClr>
              </a:solidFill>
              <a:prstDash val="lgDashDot"/>
            </a:ln>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9B9D-402F-BE19-5CC237A252FD}"/>
            </c:ext>
          </c:extLst>
        </c:ser>
        <c:ser>
          <c:idx val="32"/>
          <c:order val="2"/>
          <c:tx>
            <c:strRef>
              <c:f>'Efficiency 6G 1150'!$I$6:$J$6</c:f>
              <c:strCache>
                <c:ptCount val="1"/>
                <c:pt idx="0">
                  <c:v>83%</c:v>
                </c:pt>
              </c:strCache>
            </c:strRef>
          </c:tx>
          <c:spPr>
            <a:ln w="15875">
              <a:solidFill>
                <a:schemeClr val="bg1">
                  <a:lumMod val="65000"/>
                </a:schemeClr>
              </a:solidFill>
              <a:prstDash val="lgDashDot"/>
            </a:ln>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9B9D-402F-BE19-5CC237A252FD}"/>
            </c:ext>
          </c:extLst>
        </c:ser>
        <c:ser>
          <c:idx val="34"/>
          <c:order val="3"/>
          <c:tx>
            <c:strRef>
              <c:f>'Efficiency 6G 1150'!$G$6:$H$6</c:f>
              <c:strCache>
                <c:ptCount val="1"/>
                <c:pt idx="0">
                  <c:v>80%</c:v>
                </c:pt>
              </c:strCache>
            </c:strRef>
          </c:tx>
          <c:spPr>
            <a:ln w="15875">
              <a:solidFill>
                <a:schemeClr val="bg1">
                  <a:lumMod val="65000"/>
                </a:schemeClr>
              </a:solidFill>
              <a:prstDash val="lgDashDot"/>
            </a:ln>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9B9D-402F-BE19-5CC237A252FD}"/>
            </c:ext>
          </c:extLst>
        </c:ser>
        <c:ser>
          <c:idx val="35"/>
          <c:order val="4"/>
          <c:tx>
            <c:strRef>
              <c:f>'Efficiency 6G 1150'!$G$6:$H$6</c:f>
              <c:strCache>
                <c:ptCount val="1"/>
                <c:pt idx="0">
                  <c:v>80%</c:v>
                </c:pt>
              </c:strCache>
            </c:strRef>
          </c:tx>
          <c:spPr>
            <a:ln w="15875">
              <a:solidFill>
                <a:schemeClr val="bg1">
                  <a:lumMod val="65000"/>
                </a:schemeClr>
              </a:solidFill>
              <a:prstDash val="lgDashDot"/>
            </a:ln>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9B9D-402F-BE19-5CC237A252FD}"/>
            </c:ext>
          </c:extLst>
        </c:ser>
        <c:ser>
          <c:idx val="38"/>
          <c:order val="5"/>
          <c:tx>
            <c:strRef>
              <c:f>'Efficiency 6G 1150'!$E$6:$F$6</c:f>
              <c:strCache>
                <c:ptCount val="1"/>
                <c:pt idx="0">
                  <c:v>75%</c:v>
                </c:pt>
              </c:strCache>
            </c:strRef>
          </c:tx>
          <c:spPr>
            <a:ln w="15875">
              <a:solidFill>
                <a:schemeClr val="bg1">
                  <a:lumMod val="65000"/>
                </a:schemeClr>
              </a:solidFill>
              <a:prstDash val="lgDashDot"/>
            </a:ln>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9B9D-402F-BE19-5CC237A252FD}"/>
            </c:ext>
          </c:extLst>
        </c:ser>
        <c:ser>
          <c:idx val="40"/>
          <c:order val="6"/>
          <c:tx>
            <c:strRef>
              <c:f>'Efficiency 6G 1150'!$E$6:$F$6</c:f>
              <c:strCache>
                <c:ptCount val="1"/>
                <c:pt idx="0">
                  <c:v>75%</c:v>
                </c:pt>
              </c:strCache>
            </c:strRef>
          </c:tx>
          <c:spPr>
            <a:ln w="15875">
              <a:solidFill>
                <a:schemeClr val="bg1">
                  <a:lumMod val="65000"/>
                </a:schemeClr>
              </a:solidFill>
              <a:prstDash val="lgDashDot"/>
            </a:ln>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9B9D-402F-BE19-5CC237A252FD}"/>
            </c:ext>
          </c:extLst>
        </c:ser>
        <c:ser>
          <c:idx val="41"/>
          <c:order val="7"/>
          <c:tx>
            <c:strRef>
              <c:f>'Efficiency 6G 1150'!$C$6:$D$6</c:f>
              <c:strCache>
                <c:ptCount val="1"/>
                <c:pt idx="0">
                  <c:v>70%</c:v>
                </c:pt>
              </c:strCache>
            </c:strRef>
          </c:tx>
          <c:spPr>
            <a:ln w="15875">
              <a:solidFill>
                <a:schemeClr val="bg1">
                  <a:lumMod val="65000"/>
                </a:schemeClr>
              </a:solidFill>
              <a:prstDash val="lgDashDot"/>
            </a:ln>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9B9D-402F-BE19-5CC237A252FD}"/>
            </c:ext>
          </c:extLst>
        </c:ser>
        <c:ser>
          <c:idx val="42"/>
          <c:order val="8"/>
          <c:tx>
            <c:strRef>
              <c:f>'Efficiency 6G 1150'!$C$6:$D$6</c:f>
              <c:strCache>
                <c:ptCount val="1"/>
                <c:pt idx="0">
                  <c:v>70%</c:v>
                </c:pt>
              </c:strCache>
            </c:strRef>
          </c:tx>
          <c:spPr>
            <a:ln w="15875">
              <a:solidFill>
                <a:schemeClr val="bg1">
                  <a:lumMod val="65000"/>
                </a:schemeClr>
              </a:solidFill>
              <a:prstDash val="lgDashDot"/>
            </a:ln>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9B9D-402F-BE19-5CC237A252FD}"/>
            </c:ext>
          </c:extLst>
        </c:ser>
        <c:ser>
          <c:idx val="43"/>
          <c:order val="9"/>
          <c:tx>
            <c:strRef>
              <c:f>'Efficiency 6G 1150'!$A$6:$B$6</c:f>
              <c:strCache>
                <c:ptCount val="1"/>
                <c:pt idx="0">
                  <c:v>60%</c:v>
                </c:pt>
              </c:strCache>
            </c:strRef>
          </c:tx>
          <c:spPr>
            <a:ln w="15875">
              <a:solidFill>
                <a:schemeClr val="bg1">
                  <a:lumMod val="65000"/>
                </a:schemeClr>
              </a:solidFill>
              <a:prstDash val="lgDashDot"/>
            </a:ln>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9B9D-402F-BE19-5CC237A252FD}"/>
            </c:ext>
          </c:extLst>
        </c:ser>
        <c:ser>
          <c:idx val="44"/>
          <c:order val="10"/>
          <c:tx>
            <c:strRef>
              <c:f>'Efficiency 6G 1150'!$A$6:$B$6</c:f>
              <c:strCache>
                <c:ptCount val="1"/>
                <c:pt idx="0">
                  <c:v>60%</c:v>
                </c:pt>
              </c:strCache>
            </c:strRef>
          </c:tx>
          <c:spPr>
            <a:ln w="15875">
              <a:solidFill>
                <a:schemeClr val="bg1">
                  <a:lumMod val="65000"/>
                </a:schemeClr>
              </a:solidFill>
              <a:prstDash val="lgDashDot"/>
            </a:ln>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9B9D-402F-BE19-5CC237A252FD}"/>
            </c:ext>
          </c:extLst>
        </c:ser>
        <c:ser>
          <c:idx val="45"/>
          <c:order val="11"/>
          <c:tx>
            <c:strRef>
              <c:f>'Brake Horsepower 6G 1150'!$K$6:$L$6</c:f>
              <c:strCache>
                <c:ptCount val="1"/>
                <c:pt idx="0">
                  <c:v>40HP</c:v>
                </c:pt>
              </c:strCache>
            </c:strRef>
          </c:tx>
          <c:spPr>
            <a:ln w="15875">
              <a:solidFill>
                <a:schemeClr val="bg1">
                  <a:lumMod val="65000"/>
                </a:schemeClr>
              </a:solidFill>
              <a:prstDash val="lgDashDotDot"/>
            </a:ln>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9B9D-402F-BE19-5CC237A252FD}"/>
            </c:ext>
          </c:extLst>
        </c:ser>
        <c:ser>
          <c:idx val="46"/>
          <c:order val="12"/>
          <c:tx>
            <c:strRef>
              <c:f>'Brake Horsepower 6G 1150'!$I$6:$J$6</c:f>
              <c:strCache>
                <c:ptCount val="1"/>
                <c:pt idx="0">
                  <c:v>30HP</c:v>
                </c:pt>
              </c:strCache>
            </c:strRef>
          </c:tx>
          <c:spPr>
            <a:ln w="15875">
              <a:solidFill>
                <a:schemeClr val="bg1">
                  <a:lumMod val="65000"/>
                </a:schemeClr>
              </a:solidFill>
              <a:prstDash val="lgDashDotDot"/>
            </a:ln>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9B9D-402F-BE19-5CC237A252FD}"/>
            </c:ext>
          </c:extLst>
        </c:ser>
        <c:ser>
          <c:idx val="47"/>
          <c:order val="13"/>
          <c:tx>
            <c:strRef>
              <c:f>'Brake Horsepower 6G 1150'!$G$6:$H$6</c:f>
              <c:strCache>
                <c:ptCount val="1"/>
                <c:pt idx="0">
                  <c:v>25HP</c:v>
                </c:pt>
              </c:strCache>
            </c:strRef>
          </c:tx>
          <c:spPr>
            <a:ln w="15875">
              <a:solidFill>
                <a:schemeClr val="bg1">
                  <a:lumMod val="65000"/>
                </a:schemeClr>
              </a:solidFill>
              <a:prstDash val="lgDashDotDot"/>
            </a:ln>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9B9D-402F-BE19-5CC237A252FD}"/>
            </c:ext>
          </c:extLst>
        </c:ser>
        <c:ser>
          <c:idx val="48"/>
          <c:order val="14"/>
          <c:tx>
            <c:strRef>
              <c:f>'Brake Horsepower 6G 1150'!$E$6:$F$6</c:f>
              <c:strCache>
                <c:ptCount val="1"/>
                <c:pt idx="0">
                  <c:v>20HP</c:v>
                </c:pt>
              </c:strCache>
            </c:strRef>
          </c:tx>
          <c:spPr>
            <a:ln w="15875">
              <a:solidFill>
                <a:schemeClr val="bg1">
                  <a:lumMod val="65000"/>
                </a:schemeClr>
              </a:solidFill>
              <a:prstDash val="lgDashDotDot"/>
            </a:ln>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9B9D-402F-BE19-5CC237A252FD}"/>
            </c:ext>
          </c:extLst>
        </c:ser>
        <c:ser>
          <c:idx val="49"/>
          <c:order val="15"/>
          <c:tx>
            <c:strRef>
              <c:f>'Brake Horsepower 6G 1150'!$C$6:$D$6</c:f>
              <c:strCache>
                <c:ptCount val="1"/>
                <c:pt idx="0">
                  <c:v>15HP</c:v>
                </c:pt>
              </c:strCache>
            </c:strRef>
          </c:tx>
          <c:spPr>
            <a:ln w="15875">
              <a:solidFill>
                <a:schemeClr val="bg1">
                  <a:lumMod val="65000"/>
                </a:schemeClr>
              </a:solidFill>
              <a:prstDash val="lgDashDotDot"/>
            </a:ln>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9B9D-402F-BE19-5CC237A252FD}"/>
            </c:ext>
          </c:extLst>
        </c:ser>
        <c:ser>
          <c:idx val="50"/>
          <c:order val="16"/>
          <c:tx>
            <c:strRef>
              <c:f>'Brake Horsepower 6G 1150'!$A$6:$B$6</c:f>
              <c:strCache>
                <c:ptCount val="1"/>
                <c:pt idx="0">
                  <c:v>10HP</c:v>
                </c:pt>
              </c:strCache>
            </c:strRef>
          </c:tx>
          <c:spPr>
            <a:ln w="15875">
              <a:solidFill>
                <a:schemeClr val="bg1">
                  <a:lumMod val="65000"/>
                </a:schemeClr>
              </a:solidFill>
              <a:prstDash val="lgDashDotDot"/>
            </a:ln>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9B9D-402F-BE19-5CC237A252FD}"/>
            </c:ext>
          </c:extLst>
        </c:ser>
        <c:ser>
          <c:idx val="51"/>
          <c:order val="17"/>
          <c:tx>
            <c:strRef>
              <c:f>'Impeller 6G 1150'!$O$6:$P$6</c:f>
              <c:strCache>
                <c:ptCount val="1"/>
                <c:pt idx="0">
                  <c:v>13.5 Inch</c:v>
                </c:pt>
              </c:strCache>
            </c:strRef>
          </c:tx>
          <c:spPr>
            <a:ln w="25400">
              <a:solidFill>
                <a:schemeClr val="tx1"/>
              </a:solidFill>
            </a:ln>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9B9D-402F-BE19-5CC237A252FD}"/>
            </c:ext>
          </c:extLst>
        </c:ser>
        <c:ser>
          <c:idx val="52"/>
          <c:order val="18"/>
          <c:tx>
            <c:strRef>
              <c:f>'Impeller 6G 1150'!$A$6:$B$6</c:f>
              <c:strCache>
                <c:ptCount val="1"/>
                <c:pt idx="0">
                  <c:v>10 Inch</c:v>
                </c:pt>
              </c:strCache>
            </c:strRef>
          </c:tx>
          <c:spPr>
            <a:ln w="25400">
              <a:solidFill>
                <a:schemeClr val="tx1"/>
              </a:solidFill>
            </a:ln>
          </c:spPr>
          <c:marker>
            <c:symbol val="none"/>
          </c:marker>
          <c:xVal>
            <c:numRef>
              <c:f>'Impeller 6G 1150'!$A$9:$A$22</c:f>
              <c:numCache>
                <c:formatCode>General</c:formatCode>
                <c:ptCount val="14"/>
                <c:pt idx="0">
                  <c:v>0</c:v>
                </c:pt>
                <c:pt idx="1">
                  <c:v>102.422</c:v>
                </c:pt>
                <c:pt idx="2">
                  <c:v>202.07599999999999</c:v>
                </c:pt>
                <c:pt idx="3">
                  <c:v>300.346</c:v>
                </c:pt>
                <c:pt idx="4">
                  <c:v>402.76799999999997</c:v>
                </c:pt>
                <c:pt idx="5">
                  <c:v>502.42200000000003</c:v>
                </c:pt>
                <c:pt idx="6">
                  <c:v>600.69200000000001</c:v>
                </c:pt>
                <c:pt idx="7">
                  <c:v>701.73</c:v>
                </c:pt>
                <c:pt idx="8">
                  <c:v>801.38400000000001</c:v>
                </c:pt>
                <c:pt idx="9">
                  <c:v>899.654</c:v>
                </c:pt>
                <c:pt idx="10">
                  <c:v>1002.08</c:v>
                </c:pt>
                <c:pt idx="11">
                  <c:v>1100.3499999999999</c:v>
                </c:pt>
                <c:pt idx="12">
                  <c:v>1202.77</c:v>
                </c:pt>
                <c:pt idx="13">
                  <c:v>1259.52</c:v>
                </c:pt>
              </c:numCache>
            </c:numRef>
          </c:xVal>
          <c:yVal>
            <c:numRef>
              <c:f>'Impeller 6G 1150'!$B$9:$B$22</c:f>
              <c:numCache>
                <c:formatCode>General</c:formatCode>
                <c:ptCount val="14"/>
                <c:pt idx="0">
                  <c:v>41.228099999999998</c:v>
                </c:pt>
                <c:pt idx="1">
                  <c:v>41.325499999999998</c:v>
                </c:pt>
                <c:pt idx="2">
                  <c:v>41.423000000000002</c:v>
                </c:pt>
                <c:pt idx="3">
                  <c:v>41.228099999999998</c:v>
                </c:pt>
                <c:pt idx="4">
                  <c:v>40.85</c:v>
                </c:pt>
                <c:pt idx="5">
                  <c:v>40.4</c:v>
                </c:pt>
                <c:pt idx="6">
                  <c:v>39.5</c:v>
                </c:pt>
                <c:pt idx="7">
                  <c:v>38.596499999999999</c:v>
                </c:pt>
                <c:pt idx="8">
                  <c:v>37.036999999999999</c:v>
                </c:pt>
                <c:pt idx="9">
                  <c:v>34.990299999999998</c:v>
                </c:pt>
                <c:pt idx="10">
                  <c:v>31.773900000000001</c:v>
                </c:pt>
                <c:pt idx="11">
                  <c:v>27.9727</c:v>
                </c:pt>
                <c:pt idx="12">
                  <c:v>23.3918</c:v>
                </c:pt>
                <c:pt idx="13">
                  <c:v>20.2729</c:v>
                </c:pt>
              </c:numCache>
            </c:numRef>
          </c:yVal>
          <c:smooth val="1"/>
          <c:extLst>
            <c:ext xmlns:c16="http://schemas.microsoft.com/office/drawing/2014/chart" uri="{C3380CC4-5D6E-409C-BE32-E72D297353CC}">
              <c16:uniqueId val="{00000012-9B9D-402F-BE19-5CC237A252FD}"/>
            </c:ext>
          </c:extLst>
        </c:ser>
        <c:ser>
          <c:idx val="53"/>
          <c:order val="19"/>
          <c:tx>
            <c:strRef>
              <c:f>'Impeller 6G 1150'!$C$6:$D$6</c:f>
              <c:strCache>
                <c:ptCount val="1"/>
                <c:pt idx="0">
                  <c:v>10.5 Inch</c:v>
                </c:pt>
              </c:strCache>
            </c:strRef>
          </c:tx>
          <c:spPr>
            <a:ln w="25400">
              <a:solidFill>
                <a:schemeClr val="tx1"/>
              </a:solidFill>
            </a:ln>
          </c:spPr>
          <c:marker>
            <c:symbol val="none"/>
          </c:marker>
          <c:xVal>
            <c:numRef>
              <c:f>'Impeller 6G 1150'!$C$9:$C$23</c:f>
              <c:numCache>
                <c:formatCode>General</c:formatCode>
                <c:ptCount val="15"/>
                <c:pt idx="0">
                  <c:v>0</c:v>
                </c:pt>
                <c:pt idx="1">
                  <c:v>102.422</c:v>
                </c:pt>
                <c:pt idx="2">
                  <c:v>200.69200000000001</c:v>
                </c:pt>
                <c:pt idx="3">
                  <c:v>301.73</c:v>
                </c:pt>
                <c:pt idx="4">
                  <c:v>402.76799999999997</c:v>
                </c:pt>
                <c:pt idx="5">
                  <c:v>517.64700000000005</c:v>
                </c:pt>
                <c:pt idx="6">
                  <c:v>610.38099999999997</c:v>
                </c:pt>
                <c:pt idx="7">
                  <c:v>703.11400000000003</c:v>
                </c:pt>
                <c:pt idx="8">
                  <c:v>802.76800000000003</c:v>
                </c:pt>
                <c:pt idx="9">
                  <c:v>898.27</c:v>
                </c:pt>
                <c:pt idx="10">
                  <c:v>1002.08</c:v>
                </c:pt>
                <c:pt idx="11">
                  <c:v>1100.3499999999999</c:v>
                </c:pt>
                <c:pt idx="12">
                  <c:v>1202.77</c:v>
                </c:pt>
                <c:pt idx="13">
                  <c:v>1281.6600000000001</c:v>
                </c:pt>
                <c:pt idx="14">
                  <c:v>1364.71</c:v>
                </c:pt>
              </c:numCache>
            </c:numRef>
          </c:xVal>
          <c:yVal>
            <c:numRef>
              <c:f>'Impeller 6G 1150'!$D$9:$D$23</c:f>
              <c:numCache>
                <c:formatCode>General</c:formatCode>
                <c:ptCount val="15"/>
                <c:pt idx="0">
                  <c:v>46.588700000000003</c:v>
                </c:pt>
                <c:pt idx="1">
                  <c:v>46.588700000000003</c:v>
                </c:pt>
                <c:pt idx="2">
                  <c:v>46.491199999999999</c:v>
                </c:pt>
                <c:pt idx="3">
                  <c:v>46.198799999999999</c:v>
                </c:pt>
                <c:pt idx="4">
                  <c:v>45.711500000000001</c:v>
                </c:pt>
                <c:pt idx="5">
                  <c:v>45.2</c:v>
                </c:pt>
                <c:pt idx="6">
                  <c:v>44.5</c:v>
                </c:pt>
                <c:pt idx="7">
                  <c:v>43.7622</c:v>
                </c:pt>
                <c:pt idx="8">
                  <c:v>42.495100000000001</c:v>
                </c:pt>
                <c:pt idx="9">
                  <c:v>40.838200000000001</c:v>
                </c:pt>
                <c:pt idx="10">
                  <c:v>38.401600000000002</c:v>
                </c:pt>
                <c:pt idx="11">
                  <c:v>35.087699999999998</c:v>
                </c:pt>
                <c:pt idx="12">
                  <c:v>30.994199999999999</c:v>
                </c:pt>
                <c:pt idx="13">
                  <c:v>27.095500000000001</c:v>
                </c:pt>
                <c:pt idx="14">
                  <c:v>22.222200000000001</c:v>
                </c:pt>
              </c:numCache>
            </c:numRef>
          </c:yVal>
          <c:smooth val="1"/>
          <c:extLst>
            <c:ext xmlns:c16="http://schemas.microsoft.com/office/drawing/2014/chart" uri="{C3380CC4-5D6E-409C-BE32-E72D297353CC}">
              <c16:uniqueId val="{00000013-9B9D-402F-BE19-5CC237A252FD}"/>
            </c:ext>
          </c:extLst>
        </c:ser>
        <c:ser>
          <c:idx val="54"/>
          <c:order val="20"/>
          <c:tx>
            <c:strRef>
              <c:f>'Impeller 6G 1150'!$E$6:$F$6</c:f>
              <c:strCache>
                <c:ptCount val="1"/>
                <c:pt idx="0">
                  <c:v>11 Inch</c:v>
                </c:pt>
              </c:strCache>
            </c:strRef>
          </c:tx>
          <c:spPr>
            <a:ln w="25400">
              <a:solidFill>
                <a:schemeClr val="tx1"/>
              </a:solidFill>
            </a:ln>
          </c:spPr>
          <c:marker>
            <c:symbol val="none"/>
          </c:marker>
          <c:xVal>
            <c:numRef>
              <c:f>'Impeller 6G 1150'!$E$9:$E$24</c:f>
              <c:numCache>
                <c:formatCode>General</c:formatCode>
                <c:ptCount val="16"/>
                <c:pt idx="0">
                  <c:v>0</c:v>
                </c:pt>
                <c:pt idx="1">
                  <c:v>101.038</c:v>
                </c:pt>
                <c:pt idx="2">
                  <c:v>202.07599999999999</c:v>
                </c:pt>
                <c:pt idx="3">
                  <c:v>303.11399999999998</c:v>
                </c:pt>
                <c:pt idx="4">
                  <c:v>402.76799999999997</c:v>
                </c:pt>
                <c:pt idx="5">
                  <c:v>517.64700000000005</c:v>
                </c:pt>
                <c:pt idx="6">
                  <c:v>613.149</c:v>
                </c:pt>
                <c:pt idx="7">
                  <c:v>705.88199999999995</c:v>
                </c:pt>
                <c:pt idx="8">
                  <c:v>798.61599999999999</c:v>
                </c:pt>
                <c:pt idx="9">
                  <c:v>901.03800000000001</c:v>
                </c:pt>
                <c:pt idx="10">
                  <c:v>997.92399999999998</c:v>
                </c:pt>
                <c:pt idx="11">
                  <c:v>1100.3499999999999</c:v>
                </c:pt>
                <c:pt idx="12">
                  <c:v>1200</c:v>
                </c:pt>
                <c:pt idx="13">
                  <c:v>1301.04</c:v>
                </c:pt>
                <c:pt idx="14">
                  <c:v>1402.08</c:v>
                </c:pt>
                <c:pt idx="15">
                  <c:v>1478.2</c:v>
                </c:pt>
              </c:numCache>
            </c:numRef>
          </c:xVal>
          <c:yVal>
            <c:numRef>
              <c:f>'Impeller 6G 1150'!$F$9:$F$24</c:f>
              <c:numCache>
                <c:formatCode>General</c:formatCode>
                <c:ptCount val="16"/>
                <c:pt idx="0">
                  <c:v>51.754399999999997</c:v>
                </c:pt>
                <c:pt idx="1">
                  <c:v>51.754399999999997</c:v>
                </c:pt>
                <c:pt idx="2">
                  <c:v>51.462000000000003</c:v>
                </c:pt>
                <c:pt idx="3">
                  <c:v>51.169600000000003</c:v>
                </c:pt>
                <c:pt idx="4">
                  <c:v>50.779699999999998</c:v>
                </c:pt>
                <c:pt idx="5">
                  <c:v>50.389899999999997</c:v>
                </c:pt>
                <c:pt idx="6">
                  <c:v>49.902500000000003</c:v>
                </c:pt>
                <c:pt idx="7">
                  <c:v>49.317700000000002</c:v>
                </c:pt>
                <c:pt idx="8">
                  <c:v>48.537999999999997</c:v>
                </c:pt>
                <c:pt idx="9">
                  <c:v>47.271000000000001</c:v>
                </c:pt>
                <c:pt idx="10">
                  <c:v>45.224200000000003</c:v>
                </c:pt>
                <c:pt idx="11">
                  <c:v>42.2027</c:v>
                </c:pt>
                <c:pt idx="12">
                  <c:v>38.304099999999998</c:v>
                </c:pt>
                <c:pt idx="13">
                  <c:v>33.820700000000002</c:v>
                </c:pt>
                <c:pt idx="14">
                  <c:v>28.849900000000002</c:v>
                </c:pt>
                <c:pt idx="15">
                  <c:v>24.366499999999998</c:v>
                </c:pt>
              </c:numCache>
            </c:numRef>
          </c:yVal>
          <c:smooth val="1"/>
          <c:extLst>
            <c:ext xmlns:c16="http://schemas.microsoft.com/office/drawing/2014/chart" uri="{C3380CC4-5D6E-409C-BE32-E72D297353CC}">
              <c16:uniqueId val="{00000014-9B9D-402F-BE19-5CC237A252FD}"/>
            </c:ext>
          </c:extLst>
        </c:ser>
        <c:ser>
          <c:idx val="55"/>
          <c:order val="21"/>
          <c:tx>
            <c:strRef>
              <c:f>'Impeller 6G 1150'!$G$6:$H$6</c:f>
              <c:strCache>
                <c:ptCount val="1"/>
                <c:pt idx="0">
                  <c:v>11.5 Inch</c:v>
                </c:pt>
              </c:strCache>
            </c:strRef>
          </c:tx>
          <c:spPr>
            <a:ln w="25400">
              <a:solidFill>
                <a:schemeClr val="tx1"/>
              </a:solidFill>
            </a:ln>
          </c:spPr>
          <c:marker>
            <c:symbol val="none"/>
          </c:marker>
          <c:xVal>
            <c:numRef>
              <c:f>'Impeller 6G 1150'!$G$9:$G$26</c:f>
              <c:numCache>
                <c:formatCode>General</c:formatCode>
                <c:ptCount val="18"/>
                <c:pt idx="0">
                  <c:v>0</c:v>
                </c:pt>
                <c:pt idx="1">
                  <c:v>99.653999999999996</c:v>
                </c:pt>
                <c:pt idx="2">
                  <c:v>200.69200000000001</c:v>
                </c:pt>
                <c:pt idx="3">
                  <c:v>300.346</c:v>
                </c:pt>
                <c:pt idx="4">
                  <c:v>397.23200000000003</c:v>
                </c:pt>
                <c:pt idx="5">
                  <c:v>501.03800000000001</c:v>
                </c:pt>
                <c:pt idx="6">
                  <c:v>600.69200000000001</c:v>
                </c:pt>
                <c:pt idx="7">
                  <c:v>701.73</c:v>
                </c:pt>
                <c:pt idx="8">
                  <c:v>800</c:v>
                </c:pt>
                <c:pt idx="9">
                  <c:v>898.27</c:v>
                </c:pt>
                <c:pt idx="10">
                  <c:v>1000.69</c:v>
                </c:pt>
                <c:pt idx="11">
                  <c:v>1100.3499999999999</c:v>
                </c:pt>
                <c:pt idx="12">
                  <c:v>1200</c:v>
                </c:pt>
                <c:pt idx="13">
                  <c:v>1299.6500000000001</c:v>
                </c:pt>
                <c:pt idx="14">
                  <c:v>1367.47</c:v>
                </c:pt>
                <c:pt idx="15">
                  <c:v>1431.14</c:v>
                </c:pt>
                <c:pt idx="16">
                  <c:v>1500.35</c:v>
                </c:pt>
                <c:pt idx="17">
                  <c:v>1555.71</c:v>
                </c:pt>
              </c:numCache>
            </c:numRef>
          </c:xVal>
          <c:yVal>
            <c:numRef>
              <c:f>'Impeller 6G 1150'!$H$9:$H$26</c:f>
              <c:numCache>
                <c:formatCode>General</c:formatCode>
                <c:ptCount val="18"/>
                <c:pt idx="0">
                  <c:v>57.504899999999999</c:v>
                </c:pt>
                <c:pt idx="1">
                  <c:v>57.504899999999999</c:v>
                </c:pt>
                <c:pt idx="2">
                  <c:v>57.407400000000003</c:v>
                </c:pt>
                <c:pt idx="3">
                  <c:v>57.212499999999999</c:v>
                </c:pt>
                <c:pt idx="4">
                  <c:v>56.920099999999998</c:v>
                </c:pt>
                <c:pt idx="5">
                  <c:v>56.432699999999997</c:v>
                </c:pt>
                <c:pt idx="6">
                  <c:v>56.042900000000003</c:v>
                </c:pt>
                <c:pt idx="7">
                  <c:v>55.555599999999998</c:v>
                </c:pt>
                <c:pt idx="8">
                  <c:v>54.678400000000003</c:v>
                </c:pt>
                <c:pt idx="9">
                  <c:v>53.703699999999998</c:v>
                </c:pt>
                <c:pt idx="10">
                  <c:v>51.5595</c:v>
                </c:pt>
                <c:pt idx="11">
                  <c:v>48.927900000000001</c:v>
                </c:pt>
                <c:pt idx="12">
                  <c:v>45.4191</c:v>
                </c:pt>
                <c:pt idx="13">
                  <c:v>41.520499999999998</c:v>
                </c:pt>
                <c:pt idx="14">
                  <c:v>38.109200000000001</c:v>
                </c:pt>
                <c:pt idx="15">
                  <c:v>34.6004</c:v>
                </c:pt>
                <c:pt idx="16">
                  <c:v>30.117000000000001</c:v>
                </c:pt>
                <c:pt idx="17">
                  <c:v>26.023399999999999</c:v>
                </c:pt>
              </c:numCache>
            </c:numRef>
          </c:yVal>
          <c:smooth val="1"/>
          <c:extLst>
            <c:ext xmlns:c16="http://schemas.microsoft.com/office/drawing/2014/chart" uri="{C3380CC4-5D6E-409C-BE32-E72D297353CC}">
              <c16:uniqueId val="{00000015-9B9D-402F-BE19-5CC237A252FD}"/>
            </c:ext>
          </c:extLst>
        </c:ser>
        <c:ser>
          <c:idx val="56"/>
          <c:order val="22"/>
          <c:tx>
            <c:strRef>
              <c:f>'Impeller 6G 1150'!$I$6:$J$6</c:f>
              <c:strCache>
                <c:ptCount val="1"/>
                <c:pt idx="0">
                  <c:v>12 Inch</c:v>
                </c:pt>
              </c:strCache>
            </c:strRef>
          </c:tx>
          <c:spPr>
            <a:ln w="25400">
              <a:solidFill>
                <a:schemeClr val="tx1"/>
              </a:solidFill>
            </a:ln>
          </c:spPr>
          <c:marker>
            <c:symbol val="none"/>
          </c:marker>
          <c:xVal>
            <c:numRef>
              <c:f>'Impeller 6G 1150'!$I$9:$I$31</c:f>
              <c:numCache>
                <c:formatCode>General</c:formatCode>
                <c:ptCount val="23"/>
                <c:pt idx="0">
                  <c:v>0</c:v>
                </c:pt>
                <c:pt idx="1">
                  <c:v>101.038</c:v>
                </c:pt>
                <c:pt idx="2">
                  <c:v>202.07599999999999</c:v>
                </c:pt>
                <c:pt idx="3">
                  <c:v>303.11399999999998</c:v>
                </c:pt>
                <c:pt idx="4">
                  <c:v>400</c:v>
                </c:pt>
                <c:pt idx="5">
                  <c:v>502.42200000000003</c:v>
                </c:pt>
                <c:pt idx="6">
                  <c:v>602.07600000000002</c:v>
                </c:pt>
                <c:pt idx="7">
                  <c:v>700.346</c:v>
                </c:pt>
                <c:pt idx="8">
                  <c:v>777.85500000000002</c:v>
                </c:pt>
                <c:pt idx="9">
                  <c:v>822.14499999999998</c:v>
                </c:pt>
                <c:pt idx="10">
                  <c:v>865.05200000000002</c:v>
                </c:pt>
                <c:pt idx="11">
                  <c:v>913.495</c:v>
                </c:pt>
                <c:pt idx="12">
                  <c:v>956.40099999999995</c:v>
                </c:pt>
                <c:pt idx="13">
                  <c:v>997.92399999999998</c:v>
                </c:pt>
                <c:pt idx="14">
                  <c:v>1062.98</c:v>
                </c:pt>
                <c:pt idx="15">
                  <c:v>1147.4000000000001</c:v>
                </c:pt>
                <c:pt idx="16">
                  <c:v>1224.9100000000001</c:v>
                </c:pt>
                <c:pt idx="17">
                  <c:v>1292.73</c:v>
                </c:pt>
                <c:pt idx="18">
                  <c:v>1349.48</c:v>
                </c:pt>
                <c:pt idx="19">
                  <c:v>1422.84</c:v>
                </c:pt>
                <c:pt idx="20">
                  <c:v>1490.66</c:v>
                </c:pt>
                <c:pt idx="21">
                  <c:v>1564.01</c:v>
                </c:pt>
                <c:pt idx="22">
                  <c:v>1676.12</c:v>
                </c:pt>
              </c:numCache>
            </c:numRef>
          </c:xVal>
          <c:yVal>
            <c:numRef>
              <c:f>'Impeller 6G 1150'!$J$9:$J$31</c:f>
              <c:numCache>
                <c:formatCode>General</c:formatCode>
                <c:ptCount val="23"/>
                <c:pt idx="0">
                  <c:v>63.937600000000003</c:v>
                </c:pt>
                <c:pt idx="1">
                  <c:v>63.840200000000003</c:v>
                </c:pt>
                <c:pt idx="2">
                  <c:v>63.645200000000003</c:v>
                </c:pt>
                <c:pt idx="3">
                  <c:v>63.547800000000002</c:v>
                </c:pt>
                <c:pt idx="4">
                  <c:v>63.255400000000002</c:v>
                </c:pt>
                <c:pt idx="5">
                  <c:v>62.865499999999997</c:v>
                </c:pt>
                <c:pt idx="6">
                  <c:v>62.3782</c:v>
                </c:pt>
                <c:pt idx="7">
                  <c:v>61.890799999999999</c:v>
                </c:pt>
                <c:pt idx="8">
                  <c:v>61.2</c:v>
                </c:pt>
                <c:pt idx="9">
                  <c:v>60.9</c:v>
                </c:pt>
                <c:pt idx="10">
                  <c:v>60.428800000000003</c:v>
                </c:pt>
                <c:pt idx="11">
                  <c:v>59.746600000000001</c:v>
                </c:pt>
                <c:pt idx="12">
                  <c:v>59.064300000000003</c:v>
                </c:pt>
                <c:pt idx="13">
                  <c:v>58.284599999999998</c:v>
                </c:pt>
                <c:pt idx="14">
                  <c:v>57.017499999999998</c:v>
                </c:pt>
                <c:pt idx="15">
                  <c:v>54.8733</c:v>
                </c:pt>
                <c:pt idx="16">
                  <c:v>52.534100000000002</c:v>
                </c:pt>
                <c:pt idx="17">
                  <c:v>50.097499999999997</c:v>
                </c:pt>
                <c:pt idx="18">
                  <c:v>47.660800000000002</c:v>
                </c:pt>
                <c:pt idx="19">
                  <c:v>44.249499999999998</c:v>
                </c:pt>
                <c:pt idx="20">
                  <c:v>40.740699999999997</c:v>
                </c:pt>
                <c:pt idx="21">
                  <c:v>36.354799999999997</c:v>
                </c:pt>
                <c:pt idx="22">
                  <c:v>29.337199999999999</c:v>
                </c:pt>
              </c:numCache>
            </c:numRef>
          </c:yVal>
          <c:smooth val="1"/>
          <c:extLst>
            <c:ext xmlns:c16="http://schemas.microsoft.com/office/drawing/2014/chart" uri="{C3380CC4-5D6E-409C-BE32-E72D297353CC}">
              <c16:uniqueId val="{00000016-9B9D-402F-BE19-5CC237A252FD}"/>
            </c:ext>
          </c:extLst>
        </c:ser>
        <c:ser>
          <c:idx val="57"/>
          <c:order val="23"/>
          <c:tx>
            <c:strRef>
              <c:f>'Impeller 6G 1150'!$K$6:$L$6</c:f>
              <c:strCache>
                <c:ptCount val="1"/>
                <c:pt idx="0">
                  <c:v>12.5 Inch</c:v>
                </c:pt>
              </c:strCache>
            </c:strRef>
          </c:tx>
          <c:spPr>
            <a:ln w="25400">
              <a:solidFill>
                <a:schemeClr val="tx1"/>
              </a:solidFill>
            </a:ln>
          </c:spPr>
          <c:marker>
            <c:symbol val="none"/>
          </c:marker>
          <c:xVal>
            <c:numRef>
              <c:f>'Impeller 6G 1150'!$K$9:$K$33</c:f>
              <c:numCache>
                <c:formatCode>General</c:formatCode>
                <c:ptCount val="25"/>
                <c:pt idx="0">
                  <c:v>0</c:v>
                </c:pt>
                <c:pt idx="1">
                  <c:v>102.422</c:v>
                </c:pt>
                <c:pt idx="2">
                  <c:v>202.07599999999999</c:v>
                </c:pt>
                <c:pt idx="3">
                  <c:v>301.73</c:v>
                </c:pt>
                <c:pt idx="4">
                  <c:v>400</c:v>
                </c:pt>
                <c:pt idx="5">
                  <c:v>501.03800000000001</c:v>
                </c:pt>
                <c:pt idx="6">
                  <c:v>599.30799999999999</c:v>
                </c:pt>
                <c:pt idx="7">
                  <c:v>698.96199999999999</c:v>
                </c:pt>
                <c:pt idx="8">
                  <c:v>798.61599999999999</c:v>
                </c:pt>
                <c:pt idx="9">
                  <c:v>901.03800000000001</c:v>
                </c:pt>
                <c:pt idx="10">
                  <c:v>1003.46</c:v>
                </c:pt>
                <c:pt idx="11">
                  <c:v>1098.96</c:v>
                </c:pt>
                <c:pt idx="12">
                  <c:v>1201.3800000000001</c:v>
                </c:pt>
                <c:pt idx="13">
                  <c:v>1255.3599999999999</c:v>
                </c:pt>
                <c:pt idx="14">
                  <c:v>1299.6500000000001</c:v>
                </c:pt>
                <c:pt idx="15">
                  <c:v>1345.33</c:v>
                </c:pt>
                <c:pt idx="16">
                  <c:v>1397.92</c:v>
                </c:pt>
                <c:pt idx="17">
                  <c:v>1457.44</c:v>
                </c:pt>
                <c:pt idx="18">
                  <c:v>1512.8</c:v>
                </c:pt>
                <c:pt idx="19">
                  <c:v>1555.71</c:v>
                </c:pt>
                <c:pt idx="20">
                  <c:v>1600</c:v>
                </c:pt>
                <c:pt idx="21">
                  <c:v>1642.91</c:v>
                </c:pt>
                <c:pt idx="22">
                  <c:v>1685.81</c:v>
                </c:pt>
                <c:pt idx="23">
                  <c:v>1731.49</c:v>
                </c:pt>
                <c:pt idx="24">
                  <c:v>1788.24</c:v>
                </c:pt>
              </c:numCache>
            </c:numRef>
          </c:xVal>
          <c:yVal>
            <c:numRef>
              <c:f>'Impeller 6G 1150'!$L$9:$L$33</c:f>
              <c:numCache>
                <c:formatCode>General</c:formatCode>
                <c:ptCount val="25"/>
                <c:pt idx="0">
                  <c:v>70.078000000000003</c:v>
                </c:pt>
                <c:pt idx="1">
                  <c:v>70.099999999999994</c:v>
                </c:pt>
                <c:pt idx="2">
                  <c:v>69.980500000000006</c:v>
                </c:pt>
                <c:pt idx="3">
                  <c:v>69.785600000000002</c:v>
                </c:pt>
                <c:pt idx="4">
                  <c:v>69.493200000000002</c:v>
                </c:pt>
                <c:pt idx="5">
                  <c:v>69.099999999999994</c:v>
                </c:pt>
                <c:pt idx="6">
                  <c:v>68.599999999999994</c:v>
                </c:pt>
                <c:pt idx="7">
                  <c:v>68.128699999999995</c:v>
                </c:pt>
                <c:pt idx="8">
                  <c:v>67.543899999999994</c:v>
                </c:pt>
                <c:pt idx="9">
                  <c:v>66.666700000000006</c:v>
                </c:pt>
                <c:pt idx="10">
                  <c:v>65.107200000000006</c:v>
                </c:pt>
                <c:pt idx="11">
                  <c:v>63.255400000000002</c:v>
                </c:pt>
                <c:pt idx="12">
                  <c:v>60.526299999999999</c:v>
                </c:pt>
                <c:pt idx="13">
                  <c:v>58.966900000000003</c:v>
                </c:pt>
                <c:pt idx="14">
                  <c:v>57.6023</c:v>
                </c:pt>
                <c:pt idx="15">
                  <c:v>56.1404</c:v>
                </c:pt>
                <c:pt idx="16">
                  <c:v>54.093600000000002</c:v>
                </c:pt>
                <c:pt idx="17">
                  <c:v>51.6569</c:v>
                </c:pt>
                <c:pt idx="18">
                  <c:v>49.025300000000001</c:v>
                </c:pt>
                <c:pt idx="19">
                  <c:v>46.7836</c:v>
                </c:pt>
                <c:pt idx="20">
                  <c:v>44.249499999999998</c:v>
                </c:pt>
                <c:pt idx="21">
                  <c:v>41.715400000000002</c:v>
                </c:pt>
                <c:pt idx="22">
                  <c:v>39.083799999999997</c:v>
                </c:pt>
                <c:pt idx="23">
                  <c:v>36.257300000000001</c:v>
                </c:pt>
                <c:pt idx="24">
                  <c:v>31.968800000000002</c:v>
                </c:pt>
              </c:numCache>
            </c:numRef>
          </c:yVal>
          <c:smooth val="1"/>
          <c:extLst>
            <c:ext xmlns:c16="http://schemas.microsoft.com/office/drawing/2014/chart" uri="{C3380CC4-5D6E-409C-BE32-E72D297353CC}">
              <c16:uniqueId val="{00000017-9B9D-402F-BE19-5CC237A252FD}"/>
            </c:ext>
          </c:extLst>
        </c:ser>
        <c:ser>
          <c:idx val="58"/>
          <c:order val="24"/>
          <c:tx>
            <c:strRef>
              <c:f>'Impeller 6G 1150'!$M$6:$N$6</c:f>
              <c:strCache>
                <c:ptCount val="1"/>
                <c:pt idx="0">
                  <c:v>13 Inch</c:v>
                </c:pt>
              </c:strCache>
            </c:strRef>
          </c:tx>
          <c:spPr>
            <a:ln w="25400">
              <a:solidFill>
                <a:schemeClr val="tx1"/>
              </a:solidFill>
            </a:ln>
          </c:spPr>
          <c:marker>
            <c:symbol val="none"/>
          </c:marker>
          <c:xVal>
            <c:numRef>
              <c:f>'Impeller 6G 1150'!$M$9:$M$33</c:f>
              <c:numCache>
                <c:formatCode>General</c:formatCode>
                <c:ptCount val="25"/>
                <c:pt idx="0">
                  <c:v>0</c:v>
                </c:pt>
                <c:pt idx="1">
                  <c:v>101.038</c:v>
                </c:pt>
                <c:pt idx="2">
                  <c:v>203.46</c:v>
                </c:pt>
                <c:pt idx="3">
                  <c:v>301.73</c:v>
                </c:pt>
                <c:pt idx="4">
                  <c:v>402.76799999999997</c:v>
                </c:pt>
                <c:pt idx="5">
                  <c:v>501.03800000000001</c:v>
                </c:pt>
                <c:pt idx="6">
                  <c:v>602.07600000000002</c:v>
                </c:pt>
                <c:pt idx="7">
                  <c:v>701.73</c:v>
                </c:pt>
                <c:pt idx="8">
                  <c:v>798.61599999999999</c:v>
                </c:pt>
                <c:pt idx="9">
                  <c:v>901.03800000000001</c:v>
                </c:pt>
                <c:pt idx="10">
                  <c:v>999.30799999999999</c:v>
                </c:pt>
                <c:pt idx="11">
                  <c:v>1098.96</c:v>
                </c:pt>
                <c:pt idx="12">
                  <c:v>1201.3800000000001</c:v>
                </c:pt>
                <c:pt idx="13">
                  <c:v>1301.04</c:v>
                </c:pt>
                <c:pt idx="14">
                  <c:v>1356.4</c:v>
                </c:pt>
                <c:pt idx="15">
                  <c:v>1407.61</c:v>
                </c:pt>
                <c:pt idx="16">
                  <c:v>1460.21</c:v>
                </c:pt>
                <c:pt idx="17">
                  <c:v>1518.34</c:v>
                </c:pt>
                <c:pt idx="18">
                  <c:v>1577.85</c:v>
                </c:pt>
                <c:pt idx="19">
                  <c:v>1627.68</c:v>
                </c:pt>
                <c:pt idx="20">
                  <c:v>1681.66</c:v>
                </c:pt>
                <c:pt idx="21">
                  <c:v>1731.49</c:v>
                </c:pt>
                <c:pt idx="22">
                  <c:v>1781.31</c:v>
                </c:pt>
                <c:pt idx="23">
                  <c:v>1826.99</c:v>
                </c:pt>
                <c:pt idx="24">
                  <c:v>1904.5</c:v>
                </c:pt>
              </c:numCache>
            </c:numRef>
          </c:xVal>
          <c:yVal>
            <c:numRef>
              <c:f>'Impeller 6G 1150'!$N$9:$N$33</c:f>
              <c:numCache>
                <c:formatCode>General</c:formatCode>
                <c:ptCount val="25"/>
                <c:pt idx="0">
                  <c:v>76.803100000000001</c:v>
                </c:pt>
                <c:pt idx="1">
                  <c:v>76.705699999999993</c:v>
                </c:pt>
                <c:pt idx="2">
                  <c:v>76.608199999999997</c:v>
                </c:pt>
                <c:pt idx="3">
                  <c:v>76.5107</c:v>
                </c:pt>
                <c:pt idx="4">
                  <c:v>76.413300000000007</c:v>
                </c:pt>
                <c:pt idx="5">
                  <c:v>76.023399999999995</c:v>
                </c:pt>
                <c:pt idx="6">
                  <c:v>75.5</c:v>
                </c:pt>
                <c:pt idx="7">
                  <c:v>74.951300000000003</c:v>
                </c:pt>
                <c:pt idx="8">
                  <c:v>74.269000000000005</c:v>
                </c:pt>
                <c:pt idx="9">
                  <c:v>73.4893</c:v>
                </c:pt>
                <c:pt idx="10">
                  <c:v>72.222200000000001</c:v>
                </c:pt>
                <c:pt idx="11">
                  <c:v>70.900000000000006</c:v>
                </c:pt>
                <c:pt idx="12">
                  <c:v>69.005899999999997</c:v>
                </c:pt>
                <c:pt idx="13">
                  <c:v>66.764099999999999</c:v>
                </c:pt>
                <c:pt idx="14">
                  <c:v>64.814800000000005</c:v>
                </c:pt>
                <c:pt idx="15">
                  <c:v>62.963000000000001</c:v>
                </c:pt>
                <c:pt idx="16">
                  <c:v>60.8187</c:v>
                </c:pt>
                <c:pt idx="17">
                  <c:v>58.479500000000002</c:v>
                </c:pt>
                <c:pt idx="18">
                  <c:v>55.750500000000002</c:v>
                </c:pt>
                <c:pt idx="19">
                  <c:v>53.2164</c:v>
                </c:pt>
                <c:pt idx="20">
                  <c:v>50.292400000000001</c:v>
                </c:pt>
                <c:pt idx="21">
                  <c:v>47.368400000000001</c:v>
                </c:pt>
                <c:pt idx="22">
                  <c:v>44.152000000000001</c:v>
                </c:pt>
                <c:pt idx="23">
                  <c:v>41.033099999999997</c:v>
                </c:pt>
                <c:pt idx="24">
                  <c:v>35.380099999999999</c:v>
                </c:pt>
              </c:numCache>
            </c:numRef>
          </c:yVal>
          <c:smooth val="1"/>
          <c:extLst>
            <c:ext xmlns:c16="http://schemas.microsoft.com/office/drawing/2014/chart" uri="{C3380CC4-5D6E-409C-BE32-E72D297353CC}">
              <c16:uniqueId val="{00000018-9B9D-402F-BE19-5CC237A252FD}"/>
            </c:ext>
          </c:extLst>
        </c:ser>
        <c:ser>
          <c:idx val="2"/>
          <c:order val="25"/>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19-9B9D-402F-BE19-5CC237A252FD}"/>
            </c:ext>
          </c:extLst>
        </c:ser>
        <c:ser>
          <c:idx val="3"/>
          <c:order val="26"/>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1A-9B9D-402F-BE19-5CC237A252FD}"/>
            </c:ext>
          </c:extLst>
        </c:ser>
        <c:ser>
          <c:idx val="4"/>
          <c:order val="27"/>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1B-9B9D-402F-BE19-5CC237A252FD}"/>
            </c:ext>
          </c:extLst>
        </c:ser>
        <c:ser>
          <c:idx val="5"/>
          <c:order val="28"/>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1C-9B9D-402F-BE19-5CC237A252FD}"/>
            </c:ext>
          </c:extLst>
        </c:ser>
        <c:ser>
          <c:idx val="6"/>
          <c:order val="29"/>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1D-9B9D-402F-BE19-5CC237A252FD}"/>
            </c:ext>
          </c:extLst>
        </c:ser>
        <c:ser>
          <c:idx val="7"/>
          <c:order val="30"/>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1E-9B9D-402F-BE19-5CC237A252FD}"/>
            </c:ext>
          </c:extLst>
        </c:ser>
        <c:ser>
          <c:idx val="8"/>
          <c:order val="31"/>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1F-9B9D-402F-BE19-5CC237A252FD}"/>
            </c:ext>
          </c:extLst>
        </c:ser>
        <c:ser>
          <c:idx val="9"/>
          <c:order val="32"/>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20-9B9D-402F-BE19-5CC237A252FD}"/>
            </c:ext>
          </c:extLst>
        </c:ser>
        <c:ser>
          <c:idx val="10"/>
          <c:order val="33"/>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21-9B9D-402F-BE19-5CC237A252FD}"/>
            </c:ext>
          </c:extLst>
        </c:ser>
        <c:ser>
          <c:idx val="11"/>
          <c:order val="34"/>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22-9B9D-402F-BE19-5CC237A252FD}"/>
            </c:ext>
          </c:extLst>
        </c:ser>
        <c:ser>
          <c:idx val="12"/>
          <c:order val="35"/>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23-9B9D-402F-BE19-5CC237A252FD}"/>
            </c:ext>
          </c:extLst>
        </c:ser>
        <c:ser>
          <c:idx val="16"/>
          <c:order val="36"/>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24-9B9D-402F-BE19-5CC237A252FD}"/>
            </c:ext>
          </c:extLst>
        </c:ser>
        <c:ser>
          <c:idx val="17"/>
          <c:order val="37"/>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25-9B9D-402F-BE19-5CC237A252FD}"/>
            </c:ext>
          </c:extLst>
        </c:ser>
        <c:ser>
          <c:idx val="18"/>
          <c:order val="38"/>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26-9B9D-402F-BE19-5CC237A252FD}"/>
            </c:ext>
          </c:extLst>
        </c:ser>
        <c:ser>
          <c:idx val="19"/>
          <c:order val="39"/>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27-9B9D-402F-BE19-5CC237A252FD}"/>
            </c:ext>
          </c:extLst>
        </c:ser>
        <c:ser>
          <c:idx val="20"/>
          <c:order val="40"/>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28-9B9D-402F-BE19-5CC237A252FD}"/>
            </c:ext>
          </c:extLst>
        </c:ser>
        <c:ser>
          <c:idx val="21"/>
          <c:order val="41"/>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29-9B9D-402F-BE19-5CC237A252FD}"/>
            </c:ext>
          </c:extLst>
        </c:ser>
        <c:ser>
          <c:idx val="0"/>
          <c:order val="42"/>
          <c:tx>
            <c:strRef>
              <c:f>'Impeller 6G 1150'!$O$6:$P$6</c:f>
              <c:strCache>
                <c:ptCount val="1"/>
                <c:pt idx="0">
                  <c:v>13.5 Inch</c:v>
                </c:pt>
              </c:strCache>
            </c:strRef>
          </c:tx>
          <c:spPr>
            <a:ln w="25400" cap="rnd">
              <a:solidFill>
                <a:schemeClr val="tx1"/>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2A-9B9D-402F-BE19-5CC237A252FD}"/>
            </c:ext>
          </c:extLst>
        </c:ser>
        <c:ser>
          <c:idx val="1"/>
          <c:order val="43"/>
          <c:tx>
            <c:strRef>
              <c:f>'Impeller 6G 1150'!$A$6:$B$6</c:f>
              <c:strCache>
                <c:ptCount val="1"/>
                <c:pt idx="0">
                  <c:v>10 Inch</c:v>
                </c:pt>
              </c:strCache>
            </c:strRef>
          </c:tx>
          <c:spPr>
            <a:ln w="25400" cap="rnd">
              <a:solidFill>
                <a:schemeClr val="tx1"/>
              </a:solidFill>
              <a:round/>
            </a:ln>
            <a:effectLst/>
          </c:spPr>
          <c:marker>
            <c:symbol val="none"/>
          </c:marker>
          <c:xVal>
            <c:numRef>
              <c:f>'Impeller 6G 1150'!$A$9:$A$22</c:f>
              <c:numCache>
                <c:formatCode>General</c:formatCode>
                <c:ptCount val="14"/>
                <c:pt idx="0">
                  <c:v>0</c:v>
                </c:pt>
                <c:pt idx="1">
                  <c:v>102.422</c:v>
                </c:pt>
                <c:pt idx="2">
                  <c:v>202.07599999999999</c:v>
                </c:pt>
                <c:pt idx="3">
                  <c:v>300.346</c:v>
                </c:pt>
                <c:pt idx="4">
                  <c:v>402.76799999999997</c:v>
                </c:pt>
                <c:pt idx="5">
                  <c:v>502.42200000000003</c:v>
                </c:pt>
                <c:pt idx="6">
                  <c:v>600.69200000000001</c:v>
                </c:pt>
                <c:pt idx="7">
                  <c:v>701.73</c:v>
                </c:pt>
                <c:pt idx="8">
                  <c:v>801.38400000000001</c:v>
                </c:pt>
                <c:pt idx="9">
                  <c:v>899.654</c:v>
                </c:pt>
                <c:pt idx="10">
                  <c:v>1002.08</c:v>
                </c:pt>
                <c:pt idx="11">
                  <c:v>1100.3499999999999</c:v>
                </c:pt>
                <c:pt idx="12">
                  <c:v>1202.77</c:v>
                </c:pt>
                <c:pt idx="13">
                  <c:v>1259.52</c:v>
                </c:pt>
              </c:numCache>
            </c:numRef>
          </c:xVal>
          <c:yVal>
            <c:numRef>
              <c:f>'Impeller 6G 1150'!$B$9:$B$22</c:f>
              <c:numCache>
                <c:formatCode>General</c:formatCode>
                <c:ptCount val="14"/>
                <c:pt idx="0">
                  <c:v>41.228099999999998</c:v>
                </c:pt>
                <c:pt idx="1">
                  <c:v>41.325499999999998</c:v>
                </c:pt>
                <c:pt idx="2">
                  <c:v>41.423000000000002</c:v>
                </c:pt>
                <c:pt idx="3">
                  <c:v>41.228099999999998</c:v>
                </c:pt>
                <c:pt idx="4">
                  <c:v>40.85</c:v>
                </c:pt>
                <c:pt idx="5">
                  <c:v>40.4</c:v>
                </c:pt>
                <c:pt idx="6">
                  <c:v>39.5</c:v>
                </c:pt>
                <c:pt idx="7">
                  <c:v>38.596499999999999</c:v>
                </c:pt>
                <c:pt idx="8">
                  <c:v>37.036999999999999</c:v>
                </c:pt>
                <c:pt idx="9">
                  <c:v>34.990299999999998</c:v>
                </c:pt>
                <c:pt idx="10">
                  <c:v>31.773900000000001</c:v>
                </c:pt>
                <c:pt idx="11">
                  <c:v>27.9727</c:v>
                </c:pt>
                <c:pt idx="12">
                  <c:v>23.3918</c:v>
                </c:pt>
                <c:pt idx="13">
                  <c:v>20.2729</c:v>
                </c:pt>
              </c:numCache>
            </c:numRef>
          </c:yVal>
          <c:smooth val="1"/>
          <c:extLst>
            <c:ext xmlns:c16="http://schemas.microsoft.com/office/drawing/2014/chart" uri="{C3380CC4-5D6E-409C-BE32-E72D297353CC}">
              <c16:uniqueId val="{0000002B-9B9D-402F-BE19-5CC237A252FD}"/>
            </c:ext>
          </c:extLst>
        </c:ser>
        <c:ser>
          <c:idx val="13"/>
          <c:order val="44"/>
          <c:tx>
            <c:strRef>
              <c:f>'Impeller 6G 1150'!$C$6:$D$6</c:f>
              <c:strCache>
                <c:ptCount val="1"/>
                <c:pt idx="0">
                  <c:v>10.5 Inch</c:v>
                </c:pt>
              </c:strCache>
            </c:strRef>
          </c:tx>
          <c:spPr>
            <a:ln w="25400" cap="rnd">
              <a:solidFill>
                <a:schemeClr val="tx1"/>
              </a:solidFill>
              <a:round/>
            </a:ln>
            <a:effectLst/>
          </c:spPr>
          <c:marker>
            <c:symbol val="none"/>
          </c:marker>
          <c:xVal>
            <c:numRef>
              <c:f>'Impeller 6G 1150'!$C$9:$C$23</c:f>
              <c:numCache>
                <c:formatCode>General</c:formatCode>
                <c:ptCount val="15"/>
                <c:pt idx="0">
                  <c:v>0</c:v>
                </c:pt>
                <c:pt idx="1">
                  <c:v>102.422</c:v>
                </c:pt>
                <c:pt idx="2">
                  <c:v>200.69200000000001</c:v>
                </c:pt>
                <c:pt idx="3">
                  <c:v>301.73</c:v>
                </c:pt>
                <c:pt idx="4">
                  <c:v>402.76799999999997</c:v>
                </c:pt>
                <c:pt idx="5">
                  <c:v>517.64700000000005</c:v>
                </c:pt>
                <c:pt idx="6">
                  <c:v>610.38099999999997</c:v>
                </c:pt>
                <c:pt idx="7">
                  <c:v>703.11400000000003</c:v>
                </c:pt>
                <c:pt idx="8">
                  <c:v>802.76800000000003</c:v>
                </c:pt>
                <c:pt idx="9">
                  <c:v>898.27</c:v>
                </c:pt>
                <c:pt idx="10">
                  <c:v>1002.08</c:v>
                </c:pt>
                <c:pt idx="11">
                  <c:v>1100.3499999999999</c:v>
                </c:pt>
                <c:pt idx="12">
                  <c:v>1202.77</c:v>
                </c:pt>
                <c:pt idx="13">
                  <c:v>1281.6600000000001</c:v>
                </c:pt>
                <c:pt idx="14">
                  <c:v>1364.71</c:v>
                </c:pt>
              </c:numCache>
            </c:numRef>
          </c:xVal>
          <c:yVal>
            <c:numRef>
              <c:f>'Impeller 6G 1150'!$D$9:$D$23</c:f>
              <c:numCache>
                <c:formatCode>General</c:formatCode>
                <c:ptCount val="15"/>
                <c:pt idx="0">
                  <c:v>46.588700000000003</c:v>
                </c:pt>
                <c:pt idx="1">
                  <c:v>46.588700000000003</c:v>
                </c:pt>
                <c:pt idx="2">
                  <c:v>46.491199999999999</c:v>
                </c:pt>
                <c:pt idx="3">
                  <c:v>46.198799999999999</c:v>
                </c:pt>
                <c:pt idx="4">
                  <c:v>45.711500000000001</c:v>
                </c:pt>
                <c:pt idx="5">
                  <c:v>45.2</c:v>
                </c:pt>
                <c:pt idx="6">
                  <c:v>44.5</c:v>
                </c:pt>
                <c:pt idx="7">
                  <c:v>43.7622</c:v>
                </c:pt>
                <c:pt idx="8">
                  <c:v>42.495100000000001</c:v>
                </c:pt>
                <c:pt idx="9">
                  <c:v>40.838200000000001</c:v>
                </c:pt>
                <c:pt idx="10">
                  <c:v>38.401600000000002</c:v>
                </c:pt>
                <c:pt idx="11">
                  <c:v>35.087699999999998</c:v>
                </c:pt>
                <c:pt idx="12">
                  <c:v>30.994199999999999</c:v>
                </c:pt>
                <c:pt idx="13">
                  <c:v>27.095500000000001</c:v>
                </c:pt>
                <c:pt idx="14">
                  <c:v>22.222200000000001</c:v>
                </c:pt>
              </c:numCache>
            </c:numRef>
          </c:yVal>
          <c:smooth val="1"/>
          <c:extLst>
            <c:ext xmlns:c16="http://schemas.microsoft.com/office/drawing/2014/chart" uri="{C3380CC4-5D6E-409C-BE32-E72D297353CC}">
              <c16:uniqueId val="{0000002C-9B9D-402F-BE19-5CC237A252FD}"/>
            </c:ext>
          </c:extLst>
        </c:ser>
        <c:ser>
          <c:idx val="14"/>
          <c:order val="45"/>
          <c:tx>
            <c:strRef>
              <c:f>'Impeller 6G 1150'!$E$6:$F$6</c:f>
              <c:strCache>
                <c:ptCount val="1"/>
                <c:pt idx="0">
                  <c:v>11 Inch</c:v>
                </c:pt>
              </c:strCache>
            </c:strRef>
          </c:tx>
          <c:spPr>
            <a:ln w="25400" cap="rnd">
              <a:solidFill>
                <a:schemeClr val="tx1"/>
              </a:solidFill>
              <a:round/>
            </a:ln>
            <a:effectLst/>
          </c:spPr>
          <c:marker>
            <c:symbol val="none"/>
          </c:marker>
          <c:xVal>
            <c:numRef>
              <c:f>'Impeller 6G 1150'!$E$9:$E$24</c:f>
              <c:numCache>
                <c:formatCode>General</c:formatCode>
                <c:ptCount val="16"/>
                <c:pt idx="0">
                  <c:v>0</c:v>
                </c:pt>
                <c:pt idx="1">
                  <c:v>101.038</c:v>
                </c:pt>
                <c:pt idx="2">
                  <c:v>202.07599999999999</c:v>
                </c:pt>
                <c:pt idx="3">
                  <c:v>303.11399999999998</c:v>
                </c:pt>
                <c:pt idx="4">
                  <c:v>402.76799999999997</c:v>
                </c:pt>
                <c:pt idx="5">
                  <c:v>517.64700000000005</c:v>
                </c:pt>
                <c:pt idx="6">
                  <c:v>613.149</c:v>
                </c:pt>
                <c:pt idx="7">
                  <c:v>705.88199999999995</c:v>
                </c:pt>
                <c:pt idx="8">
                  <c:v>798.61599999999999</c:v>
                </c:pt>
                <c:pt idx="9">
                  <c:v>901.03800000000001</c:v>
                </c:pt>
                <c:pt idx="10">
                  <c:v>997.92399999999998</c:v>
                </c:pt>
                <c:pt idx="11">
                  <c:v>1100.3499999999999</c:v>
                </c:pt>
                <c:pt idx="12">
                  <c:v>1200</c:v>
                </c:pt>
                <c:pt idx="13">
                  <c:v>1301.04</c:v>
                </c:pt>
                <c:pt idx="14">
                  <c:v>1402.08</c:v>
                </c:pt>
                <c:pt idx="15">
                  <c:v>1478.2</c:v>
                </c:pt>
              </c:numCache>
            </c:numRef>
          </c:xVal>
          <c:yVal>
            <c:numRef>
              <c:f>'Impeller 6G 1150'!$F$9:$F$24</c:f>
              <c:numCache>
                <c:formatCode>General</c:formatCode>
                <c:ptCount val="16"/>
                <c:pt idx="0">
                  <c:v>51.754399999999997</c:v>
                </c:pt>
                <c:pt idx="1">
                  <c:v>51.754399999999997</c:v>
                </c:pt>
                <c:pt idx="2">
                  <c:v>51.462000000000003</c:v>
                </c:pt>
                <c:pt idx="3">
                  <c:v>51.169600000000003</c:v>
                </c:pt>
                <c:pt idx="4">
                  <c:v>50.779699999999998</c:v>
                </c:pt>
                <c:pt idx="5">
                  <c:v>50.389899999999997</c:v>
                </c:pt>
                <c:pt idx="6">
                  <c:v>49.902500000000003</c:v>
                </c:pt>
                <c:pt idx="7">
                  <c:v>49.317700000000002</c:v>
                </c:pt>
                <c:pt idx="8">
                  <c:v>48.537999999999997</c:v>
                </c:pt>
                <c:pt idx="9">
                  <c:v>47.271000000000001</c:v>
                </c:pt>
                <c:pt idx="10">
                  <c:v>45.224200000000003</c:v>
                </c:pt>
                <c:pt idx="11">
                  <c:v>42.2027</c:v>
                </c:pt>
                <c:pt idx="12">
                  <c:v>38.304099999999998</c:v>
                </c:pt>
                <c:pt idx="13">
                  <c:v>33.820700000000002</c:v>
                </c:pt>
                <c:pt idx="14">
                  <c:v>28.849900000000002</c:v>
                </c:pt>
                <c:pt idx="15">
                  <c:v>24.366499999999998</c:v>
                </c:pt>
              </c:numCache>
            </c:numRef>
          </c:yVal>
          <c:smooth val="1"/>
          <c:extLst>
            <c:ext xmlns:c16="http://schemas.microsoft.com/office/drawing/2014/chart" uri="{C3380CC4-5D6E-409C-BE32-E72D297353CC}">
              <c16:uniqueId val="{0000002D-9B9D-402F-BE19-5CC237A252FD}"/>
            </c:ext>
          </c:extLst>
        </c:ser>
        <c:ser>
          <c:idx val="22"/>
          <c:order val="46"/>
          <c:tx>
            <c:strRef>
              <c:f>'Impeller 6G 1150'!$G$6:$H$6</c:f>
              <c:strCache>
                <c:ptCount val="1"/>
                <c:pt idx="0">
                  <c:v>11.5 Inch</c:v>
                </c:pt>
              </c:strCache>
            </c:strRef>
          </c:tx>
          <c:spPr>
            <a:ln w="25400" cap="rnd">
              <a:solidFill>
                <a:schemeClr val="tx1"/>
              </a:solidFill>
              <a:round/>
            </a:ln>
            <a:effectLst/>
          </c:spPr>
          <c:marker>
            <c:symbol val="none"/>
          </c:marker>
          <c:xVal>
            <c:numRef>
              <c:f>'Impeller 6G 1150'!$G$9:$G$26</c:f>
              <c:numCache>
                <c:formatCode>General</c:formatCode>
                <c:ptCount val="18"/>
                <c:pt idx="0">
                  <c:v>0</c:v>
                </c:pt>
                <c:pt idx="1">
                  <c:v>99.653999999999996</c:v>
                </c:pt>
                <c:pt idx="2">
                  <c:v>200.69200000000001</c:v>
                </c:pt>
                <c:pt idx="3">
                  <c:v>300.346</c:v>
                </c:pt>
                <c:pt idx="4">
                  <c:v>397.23200000000003</c:v>
                </c:pt>
                <c:pt idx="5">
                  <c:v>501.03800000000001</c:v>
                </c:pt>
                <c:pt idx="6">
                  <c:v>600.69200000000001</c:v>
                </c:pt>
                <c:pt idx="7">
                  <c:v>701.73</c:v>
                </c:pt>
                <c:pt idx="8">
                  <c:v>800</c:v>
                </c:pt>
                <c:pt idx="9">
                  <c:v>898.27</c:v>
                </c:pt>
                <c:pt idx="10">
                  <c:v>1000.69</c:v>
                </c:pt>
                <c:pt idx="11">
                  <c:v>1100.3499999999999</c:v>
                </c:pt>
                <c:pt idx="12">
                  <c:v>1200</c:v>
                </c:pt>
                <c:pt idx="13">
                  <c:v>1299.6500000000001</c:v>
                </c:pt>
                <c:pt idx="14">
                  <c:v>1367.47</c:v>
                </c:pt>
                <c:pt idx="15">
                  <c:v>1431.14</c:v>
                </c:pt>
                <c:pt idx="16">
                  <c:v>1500.35</c:v>
                </c:pt>
                <c:pt idx="17">
                  <c:v>1555.71</c:v>
                </c:pt>
              </c:numCache>
            </c:numRef>
          </c:xVal>
          <c:yVal>
            <c:numRef>
              <c:f>'Impeller 6G 1150'!$H$9:$H$26</c:f>
              <c:numCache>
                <c:formatCode>General</c:formatCode>
                <c:ptCount val="18"/>
                <c:pt idx="0">
                  <c:v>57.504899999999999</c:v>
                </c:pt>
                <c:pt idx="1">
                  <c:v>57.504899999999999</c:v>
                </c:pt>
                <c:pt idx="2">
                  <c:v>57.407400000000003</c:v>
                </c:pt>
                <c:pt idx="3">
                  <c:v>57.212499999999999</c:v>
                </c:pt>
                <c:pt idx="4">
                  <c:v>56.920099999999998</c:v>
                </c:pt>
                <c:pt idx="5">
                  <c:v>56.432699999999997</c:v>
                </c:pt>
                <c:pt idx="6">
                  <c:v>56.042900000000003</c:v>
                </c:pt>
                <c:pt idx="7">
                  <c:v>55.555599999999998</c:v>
                </c:pt>
                <c:pt idx="8">
                  <c:v>54.678400000000003</c:v>
                </c:pt>
                <c:pt idx="9">
                  <c:v>53.703699999999998</c:v>
                </c:pt>
                <c:pt idx="10">
                  <c:v>51.5595</c:v>
                </c:pt>
                <c:pt idx="11">
                  <c:v>48.927900000000001</c:v>
                </c:pt>
                <c:pt idx="12">
                  <c:v>45.4191</c:v>
                </c:pt>
                <c:pt idx="13">
                  <c:v>41.520499999999998</c:v>
                </c:pt>
                <c:pt idx="14">
                  <c:v>38.109200000000001</c:v>
                </c:pt>
                <c:pt idx="15">
                  <c:v>34.6004</c:v>
                </c:pt>
                <c:pt idx="16">
                  <c:v>30.117000000000001</c:v>
                </c:pt>
                <c:pt idx="17">
                  <c:v>26.023399999999999</c:v>
                </c:pt>
              </c:numCache>
            </c:numRef>
          </c:yVal>
          <c:smooth val="1"/>
          <c:extLst>
            <c:ext xmlns:c16="http://schemas.microsoft.com/office/drawing/2014/chart" uri="{C3380CC4-5D6E-409C-BE32-E72D297353CC}">
              <c16:uniqueId val="{0000002E-9B9D-402F-BE19-5CC237A252FD}"/>
            </c:ext>
          </c:extLst>
        </c:ser>
        <c:ser>
          <c:idx val="15"/>
          <c:order val="47"/>
          <c:tx>
            <c:strRef>
              <c:f>'Impeller 6G 1150'!$I$6:$J$6</c:f>
              <c:strCache>
                <c:ptCount val="1"/>
                <c:pt idx="0">
                  <c:v>12 Inch</c:v>
                </c:pt>
              </c:strCache>
            </c:strRef>
          </c:tx>
          <c:spPr>
            <a:ln w="25400" cap="rnd">
              <a:solidFill>
                <a:schemeClr val="tx1"/>
              </a:solidFill>
              <a:round/>
            </a:ln>
            <a:effectLst/>
          </c:spPr>
          <c:marker>
            <c:symbol val="none"/>
          </c:marker>
          <c:xVal>
            <c:numRef>
              <c:f>'Impeller 6G 1150'!$I$9:$I$31</c:f>
              <c:numCache>
                <c:formatCode>General</c:formatCode>
                <c:ptCount val="23"/>
                <c:pt idx="0">
                  <c:v>0</c:v>
                </c:pt>
                <c:pt idx="1">
                  <c:v>101.038</c:v>
                </c:pt>
                <c:pt idx="2">
                  <c:v>202.07599999999999</c:v>
                </c:pt>
                <c:pt idx="3">
                  <c:v>303.11399999999998</c:v>
                </c:pt>
                <c:pt idx="4">
                  <c:v>400</c:v>
                </c:pt>
                <c:pt idx="5">
                  <c:v>502.42200000000003</c:v>
                </c:pt>
                <c:pt idx="6">
                  <c:v>602.07600000000002</c:v>
                </c:pt>
                <c:pt idx="7">
                  <c:v>700.346</c:v>
                </c:pt>
                <c:pt idx="8">
                  <c:v>777.85500000000002</c:v>
                </c:pt>
                <c:pt idx="9">
                  <c:v>822.14499999999998</c:v>
                </c:pt>
                <c:pt idx="10">
                  <c:v>865.05200000000002</c:v>
                </c:pt>
                <c:pt idx="11">
                  <c:v>913.495</c:v>
                </c:pt>
                <c:pt idx="12">
                  <c:v>956.40099999999995</c:v>
                </c:pt>
                <c:pt idx="13">
                  <c:v>997.92399999999998</c:v>
                </c:pt>
                <c:pt idx="14">
                  <c:v>1062.98</c:v>
                </c:pt>
                <c:pt idx="15">
                  <c:v>1147.4000000000001</c:v>
                </c:pt>
                <c:pt idx="16">
                  <c:v>1224.9100000000001</c:v>
                </c:pt>
                <c:pt idx="17">
                  <c:v>1292.73</c:v>
                </c:pt>
                <c:pt idx="18">
                  <c:v>1349.48</c:v>
                </c:pt>
                <c:pt idx="19">
                  <c:v>1422.84</c:v>
                </c:pt>
                <c:pt idx="20">
                  <c:v>1490.66</c:v>
                </c:pt>
                <c:pt idx="21">
                  <c:v>1564.01</c:v>
                </c:pt>
                <c:pt idx="22">
                  <c:v>1676.12</c:v>
                </c:pt>
              </c:numCache>
            </c:numRef>
          </c:xVal>
          <c:yVal>
            <c:numRef>
              <c:f>'Impeller 6G 1150'!$J$9:$J$31</c:f>
              <c:numCache>
                <c:formatCode>General</c:formatCode>
                <c:ptCount val="23"/>
                <c:pt idx="0">
                  <c:v>63.937600000000003</c:v>
                </c:pt>
                <c:pt idx="1">
                  <c:v>63.840200000000003</c:v>
                </c:pt>
                <c:pt idx="2">
                  <c:v>63.645200000000003</c:v>
                </c:pt>
                <c:pt idx="3">
                  <c:v>63.547800000000002</c:v>
                </c:pt>
                <c:pt idx="4">
                  <c:v>63.255400000000002</c:v>
                </c:pt>
                <c:pt idx="5">
                  <c:v>62.865499999999997</c:v>
                </c:pt>
                <c:pt idx="6">
                  <c:v>62.3782</c:v>
                </c:pt>
                <c:pt idx="7">
                  <c:v>61.890799999999999</c:v>
                </c:pt>
                <c:pt idx="8">
                  <c:v>61.2</c:v>
                </c:pt>
                <c:pt idx="9">
                  <c:v>60.9</c:v>
                </c:pt>
                <c:pt idx="10">
                  <c:v>60.428800000000003</c:v>
                </c:pt>
                <c:pt idx="11">
                  <c:v>59.746600000000001</c:v>
                </c:pt>
                <c:pt idx="12">
                  <c:v>59.064300000000003</c:v>
                </c:pt>
                <c:pt idx="13">
                  <c:v>58.284599999999998</c:v>
                </c:pt>
                <c:pt idx="14">
                  <c:v>57.017499999999998</c:v>
                </c:pt>
                <c:pt idx="15">
                  <c:v>54.8733</c:v>
                </c:pt>
                <c:pt idx="16">
                  <c:v>52.534100000000002</c:v>
                </c:pt>
                <c:pt idx="17">
                  <c:v>50.097499999999997</c:v>
                </c:pt>
                <c:pt idx="18">
                  <c:v>47.660800000000002</c:v>
                </c:pt>
                <c:pt idx="19">
                  <c:v>44.249499999999998</c:v>
                </c:pt>
                <c:pt idx="20">
                  <c:v>40.740699999999997</c:v>
                </c:pt>
                <c:pt idx="21">
                  <c:v>36.354799999999997</c:v>
                </c:pt>
                <c:pt idx="22">
                  <c:v>29.337199999999999</c:v>
                </c:pt>
              </c:numCache>
            </c:numRef>
          </c:yVal>
          <c:smooth val="1"/>
          <c:extLst>
            <c:ext xmlns:c16="http://schemas.microsoft.com/office/drawing/2014/chart" uri="{C3380CC4-5D6E-409C-BE32-E72D297353CC}">
              <c16:uniqueId val="{0000002F-9B9D-402F-BE19-5CC237A252FD}"/>
            </c:ext>
          </c:extLst>
        </c:ser>
        <c:ser>
          <c:idx val="23"/>
          <c:order val="48"/>
          <c:tx>
            <c:strRef>
              <c:f>'Impeller 6G 1150'!$K$6:$L$6</c:f>
              <c:strCache>
                <c:ptCount val="1"/>
                <c:pt idx="0">
                  <c:v>12.5 Inch</c:v>
                </c:pt>
              </c:strCache>
            </c:strRef>
          </c:tx>
          <c:spPr>
            <a:ln w="25400" cap="rnd">
              <a:solidFill>
                <a:schemeClr val="tx1"/>
              </a:solidFill>
              <a:round/>
            </a:ln>
            <a:effectLst/>
          </c:spPr>
          <c:marker>
            <c:symbol val="none"/>
          </c:marker>
          <c:xVal>
            <c:numRef>
              <c:f>'Impeller 6G 1150'!$K$9:$K$33</c:f>
              <c:numCache>
                <c:formatCode>General</c:formatCode>
                <c:ptCount val="25"/>
                <c:pt idx="0">
                  <c:v>0</c:v>
                </c:pt>
                <c:pt idx="1">
                  <c:v>102.422</c:v>
                </c:pt>
                <c:pt idx="2">
                  <c:v>202.07599999999999</c:v>
                </c:pt>
                <c:pt idx="3">
                  <c:v>301.73</c:v>
                </c:pt>
                <c:pt idx="4">
                  <c:v>400</c:v>
                </c:pt>
                <c:pt idx="5">
                  <c:v>501.03800000000001</c:v>
                </c:pt>
                <c:pt idx="6">
                  <c:v>599.30799999999999</c:v>
                </c:pt>
                <c:pt idx="7">
                  <c:v>698.96199999999999</c:v>
                </c:pt>
                <c:pt idx="8">
                  <c:v>798.61599999999999</c:v>
                </c:pt>
                <c:pt idx="9">
                  <c:v>901.03800000000001</c:v>
                </c:pt>
                <c:pt idx="10">
                  <c:v>1003.46</c:v>
                </c:pt>
                <c:pt idx="11">
                  <c:v>1098.96</c:v>
                </c:pt>
                <c:pt idx="12">
                  <c:v>1201.3800000000001</c:v>
                </c:pt>
                <c:pt idx="13">
                  <c:v>1255.3599999999999</c:v>
                </c:pt>
                <c:pt idx="14">
                  <c:v>1299.6500000000001</c:v>
                </c:pt>
                <c:pt idx="15">
                  <c:v>1345.33</c:v>
                </c:pt>
                <c:pt idx="16">
                  <c:v>1397.92</c:v>
                </c:pt>
                <c:pt idx="17">
                  <c:v>1457.44</c:v>
                </c:pt>
                <c:pt idx="18">
                  <c:v>1512.8</c:v>
                </c:pt>
                <c:pt idx="19">
                  <c:v>1555.71</c:v>
                </c:pt>
                <c:pt idx="20">
                  <c:v>1600</c:v>
                </c:pt>
                <c:pt idx="21">
                  <c:v>1642.91</c:v>
                </c:pt>
                <c:pt idx="22">
                  <c:v>1685.81</c:v>
                </c:pt>
                <c:pt idx="23">
                  <c:v>1731.49</c:v>
                </c:pt>
                <c:pt idx="24">
                  <c:v>1788.24</c:v>
                </c:pt>
              </c:numCache>
            </c:numRef>
          </c:xVal>
          <c:yVal>
            <c:numRef>
              <c:f>'Impeller 6G 1150'!$L$9:$L$33</c:f>
              <c:numCache>
                <c:formatCode>General</c:formatCode>
                <c:ptCount val="25"/>
                <c:pt idx="0">
                  <c:v>70.078000000000003</c:v>
                </c:pt>
                <c:pt idx="1">
                  <c:v>70.099999999999994</c:v>
                </c:pt>
                <c:pt idx="2">
                  <c:v>69.980500000000006</c:v>
                </c:pt>
                <c:pt idx="3">
                  <c:v>69.785600000000002</c:v>
                </c:pt>
                <c:pt idx="4">
                  <c:v>69.493200000000002</c:v>
                </c:pt>
                <c:pt idx="5">
                  <c:v>69.099999999999994</c:v>
                </c:pt>
                <c:pt idx="6">
                  <c:v>68.599999999999994</c:v>
                </c:pt>
                <c:pt idx="7">
                  <c:v>68.128699999999995</c:v>
                </c:pt>
                <c:pt idx="8">
                  <c:v>67.543899999999994</c:v>
                </c:pt>
                <c:pt idx="9">
                  <c:v>66.666700000000006</c:v>
                </c:pt>
                <c:pt idx="10">
                  <c:v>65.107200000000006</c:v>
                </c:pt>
                <c:pt idx="11">
                  <c:v>63.255400000000002</c:v>
                </c:pt>
                <c:pt idx="12">
                  <c:v>60.526299999999999</c:v>
                </c:pt>
                <c:pt idx="13">
                  <c:v>58.966900000000003</c:v>
                </c:pt>
                <c:pt idx="14">
                  <c:v>57.6023</c:v>
                </c:pt>
                <c:pt idx="15">
                  <c:v>56.1404</c:v>
                </c:pt>
                <c:pt idx="16">
                  <c:v>54.093600000000002</c:v>
                </c:pt>
                <c:pt idx="17">
                  <c:v>51.6569</c:v>
                </c:pt>
                <c:pt idx="18">
                  <c:v>49.025300000000001</c:v>
                </c:pt>
                <c:pt idx="19">
                  <c:v>46.7836</c:v>
                </c:pt>
                <c:pt idx="20">
                  <c:v>44.249499999999998</c:v>
                </c:pt>
                <c:pt idx="21">
                  <c:v>41.715400000000002</c:v>
                </c:pt>
                <c:pt idx="22">
                  <c:v>39.083799999999997</c:v>
                </c:pt>
                <c:pt idx="23">
                  <c:v>36.257300000000001</c:v>
                </c:pt>
                <c:pt idx="24">
                  <c:v>31.968800000000002</c:v>
                </c:pt>
              </c:numCache>
            </c:numRef>
          </c:yVal>
          <c:smooth val="1"/>
          <c:extLst>
            <c:ext xmlns:c16="http://schemas.microsoft.com/office/drawing/2014/chart" uri="{C3380CC4-5D6E-409C-BE32-E72D297353CC}">
              <c16:uniqueId val="{00000030-9B9D-402F-BE19-5CC237A252FD}"/>
            </c:ext>
          </c:extLst>
        </c:ser>
        <c:ser>
          <c:idx val="24"/>
          <c:order val="49"/>
          <c:tx>
            <c:strRef>
              <c:f>'Impeller 6G 1150'!$M$6:$N$6</c:f>
              <c:strCache>
                <c:ptCount val="1"/>
                <c:pt idx="0">
                  <c:v>13 Inch</c:v>
                </c:pt>
              </c:strCache>
            </c:strRef>
          </c:tx>
          <c:spPr>
            <a:ln w="25400" cap="rnd">
              <a:solidFill>
                <a:schemeClr val="tx1"/>
              </a:solidFill>
              <a:round/>
            </a:ln>
            <a:effectLst/>
          </c:spPr>
          <c:marker>
            <c:symbol val="none"/>
          </c:marker>
          <c:xVal>
            <c:numRef>
              <c:f>'Impeller 6G 1150'!$M$9:$M$33</c:f>
              <c:numCache>
                <c:formatCode>General</c:formatCode>
                <c:ptCount val="25"/>
                <c:pt idx="0">
                  <c:v>0</c:v>
                </c:pt>
                <c:pt idx="1">
                  <c:v>101.038</c:v>
                </c:pt>
                <c:pt idx="2">
                  <c:v>203.46</c:v>
                </c:pt>
                <c:pt idx="3">
                  <c:v>301.73</c:v>
                </c:pt>
                <c:pt idx="4">
                  <c:v>402.76799999999997</c:v>
                </c:pt>
                <c:pt idx="5">
                  <c:v>501.03800000000001</c:v>
                </c:pt>
                <c:pt idx="6">
                  <c:v>602.07600000000002</c:v>
                </c:pt>
                <c:pt idx="7">
                  <c:v>701.73</c:v>
                </c:pt>
                <c:pt idx="8">
                  <c:v>798.61599999999999</c:v>
                </c:pt>
                <c:pt idx="9">
                  <c:v>901.03800000000001</c:v>
                </c:pt>
                <c:pt idx="10">
                  <c:v>999.30799999999999</c:v>
                </c:pt>
                <c:pt idx="11">
                  <c:v>1098.96</c:v>
                </c:pt>
                <c:pt idx="12">
                  <c:v>1201.3800000000001</c:v>
                </c:pt>
                <c:pt idx="13">
                  <c:v>1301.04</c:v>
                </c:pt>
                <c:pt idx="14">
                  <c:v>1356.4</c:v>
                </c:pt>
                <c:pt idx="15">
                  <c:v>1407.61</c:v>
                </c:pt>
                <c:pt idx="16">
                  <c:v>1460.21</c:v>
                </c:pt>
                <c:pt idx="17">
                  <c:v>1518.34</c:v>
                </c:pt>
                <c:pt idx="18">
                  <c:v>1577.85</c:v>
                </c:pt>
                <c:pt idx="19">
                  <c:v>1627.68</c:v>
                </c:pt>
                <c:pt idx="20">
                  <c:v>1681.66</c:v>
                </c:pt>
                <c:pt idx="21">
                  <c:v>1731.49</c:v>
                </c:pt>
                <c:pt idx="22">
                  <c:v>1781.31</c:v>
                </c:pt>
                <c:pt idx="23">
                  <c:v>1826.99</c:v>
                </c:pt>
                <c:pt idx="24">
                  <c:v>1904.5</c:v>
                </c:pt>
              </c:numCache>
            </c:numRef>
          </c:xVal>
          <c:yVal>
            <c:numRef>
              <c:f>'Impeller 6G 1150'!$N$9:$N$33</c:f>
              <c:numCache>
                <c:formatCode>General</c:formatCode>
                <c:ptCount val="25"/>
                <c:pt idx="0">
                  <c:v>76.803100000000001</c:v>
                </c:pt>
                <c:pt idx="1">
                  <c:v>76.705699999999993</c:v>
                </c:pt>
                <c:pt idx="2">
                  <c:v>76.608199999999997</c:v>
                </c:pt>
                <c:pt idx="3">
                  <c:v>76.5107</c:v>
                </c:pt>
                <c:pt idx="4">
                  <c:v>76.413300000000007</c:v>
                </c:pt>
                <c:pt idx="5">
                  <c:v>76.023399999999995</c:v>
                </c:pt>
                <c:pt idx="6">
                  <c:v>75.5</c:v>
                </c:pt>
                <c:pt idx="7">
                  <c:v>74.951300000000003</c:v>
                </c:pt>
                <c:pt idx="8">
                  <c:v>74.269000000000005</c:v>
                </c:pt>
                <c:pt idx="9">
                  <c:v>73.4893</c:v>
                </c:pt>
                <c:pt idx="10">
                  <c:v>72.222200000000001</c:v>
                </c:pt>
                <c:pt idx="11">
                  <c:v>70.900000000000006</c:v>
                </c:pt>
                <c:pt idx="12">
                  <c:v>69.005899999999997</c:v>
                </c:pt>
                <c:pt idx="13">
                  <c:v>66.764099999999999</c:v>
                </c:pt>
                <c:pt idx="14">
                  <c:v>64.814800000000005</c:v>
                </c:pt>
                <c:pt idx="15">
                  <c:v>62.963000000000001</c:v>
                </c:pt>
                <c:pt idx="16">
                  <c:v>60.8187</c:v>
                </c:pt>
                <c:pt idx="17">
                  <c:v>58.479500000000002</c:v>
                </c:pt>
                <c:pt idx="18">
                  <c:v>55.750500000000002</c:v>
                </c:pt>
                <c:pt idx="19">
                  <c:v>53.2164</c:v>
                </c:pt>
                <c:pt idx="20">
                  <c:v>50.292400000000001</c:v>
                </c:pt>
                <c:pt idx="21">
                  <c:v>47.368400000000001</c:v>
                </c:pt>
                <c:pt idx="22">
                  <c:v>44.152000000000001</c:v>
                </c:pt>
                <c:pt idx="23">
                  <c:v>41.033099999999997</c:v>
                </c:pt>
                <c:pt idx="24">
                  <c:v>35.380099999999999</c:v>
                </c:pt>
              </c:numCache>
            </c:numRef>
          </c:yVal>
          <c:smooth val="1"/>
          <c:extLst>
            <c:ext xmlns:c16="http://schemas.microsoft.com/office/drawing/2014/chart" uri="{C3380CC4-5D6E-409C-BE32-E72D297353CC}">
              <c16:uniqueId val="{00000031-9B9D-402F-BE19-5CC237A252FD}"/>
            </c:ext>
          </c:extLst>
        </c:ser>
        <c:ser>
          <c:idx val="25"/>
          <c:order val="50"/>
          <c:tx>
            <c:v>Design Point</c:v>
          </c:tx>
          <c:marker>
            <c:symbol val="none"/>
          </c:marker>
          <c:dPt>
            <c:idx val="0"/>
            <c:marker>
              <c:symbol val="circle"/>
              <c:size val="10"/>
              <c:spPr>
                <a:solidFill>
                  <a:schemeClr val="accent2">
                    <a:alpha val="50000"/>
                  </a:schemeClr>
                </a:solidFill>
                <a:ln w="25400">
                  <a:solidFill>
                    <a:schemeClr val="accent5"/>
                  </a:solidFill>
                </a:ln>
                <a:effectLst/>
              </c:spPr>
            </c:marker>
            <c:bubble3D val="0"/>
            <c:spPr>
              <a:ln w="19050" cap="rnd">
                <a:solidFill>
                  <a:schemeClr val="accent2">
                    <a:lumMod val="60000"/>
                    <a:lumOff val="40000"/>
                  </a:schemeClr>
                </a:solidFill>
                <a:round/>
              </a:ln>
              <a:effectLst/>
            </c:spPr>
            <c:extLst>
              <c:ext xmlns:c16="http://schemas.microsoft.com/office/drawing/2014/chart" uri="{C3380CC4-5D6E-409C-BE32-E72D297353CC}">
                <c16:uniqueId val="{00000033-9B9D-402F-BE19-5CC237A252FD}"/>
              </c:ext>
            </c:extLst>
          </c:dPt>
          <c:xVal>
            <c:numRef>
              <c:f>'Design Point System Curve'!$C$48</c:f>
              <c:numCache>
                <c:formatCode>#,##0</c:formatCode>
                <c:ptCount val="1"/>
                <c:pt idx="0">
                  <c:v>1100</c:v>
                </c:pt>
              </c:numCache>
            </c:numRef>
          </c:xVal>
          <c:yVal>
            <c:numRef>
              <c:f>'Design Point System Curve'!$D$46</c:f>
              <c:numCache>
                <c:formatCode>0.00</c:formatCode>
                <c:ptCount val="1"/>
                <c:pt idx="0">
                  <c:v>40</c:v>
                </c:pt>
              </c:numCache>
            </c:numRef>
          </c:yVal>
          <c:smooth val="1"/>
          <c:extLst>
            <c:ext xmlns:c16="http://schemas.microsoft.com/office/drawing/2014/chart" uri="{C3380CC4-5D6E-409C-BE32-E72D297353CC}">
              <c16:uniqueId val="{00000034-9B9D-402F-BE19-5CC237A252FD}"/>
            </c:ext>
          </c:extLst>
        </c:ser>
        <c:dLbls>
          <c:showLegendKey val="0"/>
          <c:showVal val="0"/>
          <c:showCatName val="0"/>
          <c:showSerName val="0"/>
          <c:showPercent val="0"/>
          <c:showBubbleSize val="0"/>
        </c:dLbls>
        <c:axId val="945899568"/>
        <c:axId val="945906232"/>
      </c:scatterChart>
      <c:valAx>
        <c:axId val="945899568"/>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layout>
            <c:manualLayout>
              <c:xMode val="edge"/>
              <c:yMode val="edge"/>
              <c:x val="0.46106487844265509"/>
              <c:y val="0.93232715419509249"/>
            </c:manualLayout>
          </c:layout>
          <c:overlay val="0"/>
          <c:spPr>
            <a:noFill/>
            <a:ln>
              <a:noFill/>
            </a:ln>
            <a:effectLst/>
          </c:sp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945906232"/>
        <c:crosses val="autoZero"/>
        <c:crossBetween val="midCat"/>
        <c:majorUnit val="500"/>
        <c:minorUnit val="100"/>
      </c:valAx>
      <c:valAx>
        <c:axId val="945906232"/>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a:t>
                </a:r>
                <a:r>
                  <a:rPr lang="en-US" sz="1400" baseline="0"/>
                  <a:t> ft.w.c.</a:t>
                </a:r>
                <a:endParaRPr lang="en-US" sz="1400"/>
              </a:p>
            </c:rich>
          </c:tx>
          <c:layout>
            <c:manualLayout>
              <c:xMode val="edge"/>
              <c:yMode val="edge"/>
              <c:x val="5.8529917429034203E-3"/>
              <c:y val="0.38847283857591636"/>
            </c:manualLayout>
          </c:layout>
          <c:overlay val="0"/>
          <c:spPr>
            <a:noFill/>
            <a:ln>
              <a:noFill/>
            </a:ln>
            <a:effectLst/>
          </c:sp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945899568"/>
        <c:crosses val="autoZero"/>
        <c:crossBetween val="midCat"/>
        <c:majorUnit val="10"/>
        <c:minorUnit val="5"/>
      </c:valAx>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Comic Sans MS" panose="030F0702030302020204" pitchFamily="66" charset="0"/>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29"/>
          <c:order val="0"/>
          <c:tx>
            <c:strRef>
              <c:f>'Efficiency 6G 1150'!$M$6:$N$6</c:f>
              <c:strCache>
                <c:ptCount val="1"/>
                <c:pt idx="0">
                  <c:v>87%</c:v>
                </c:pt>
              </c:strCache>
            </c:strRef>
          </c:tx>
          <c:spPr>
            <a:ln w="15875">
              <a:solidFill>
                <a:schemeClr val="bg1">
                  <a:lumMod val="65000"/>
                </a:schemeClr>
              </a:solidFill>
              <a:prstDash val="lgDashDot"/>
            </a:ln>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00-7536-4A6B-AE49-F4412E5459EA}"/>
            </c:ext>
          </c:extLst>
        </c:ser>
        <c:ser>
          <c:idx val="30"/>
          <c:order val="1"/>
          <c:tx>
            <c:strRef>
              <c:f>'Efficiency 6G 1150'!$K$6:$L$6</c:f>
              <c:strCache>
                <c:ptCount val="1"/>
                <c:pt idx="0">
                  <c:v>86%</c:v>
                </c:pt>
              </c:strCache>
            </c:strRef>
          </c:tx>
          <c:spPr>
            <a:ln w="15875">
              <a:solidFill>
                <a:schemeClr val="bg1">
                  <a:lumMod val="65000"/>
                </a:schemeClr>
              </a:solidFill>
              <a:prstDash val="lgDashDot"/>
            </a:ln>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01-7536-4A6B-AE49-F4412E5459EA}"/>
            </c:ext>
          </c:extLst>
        </c:ser>
        <c:ser>
          <c:idx val="32"/>
          <c:order val="2"/>
          <c:tx>
            <c:strRef>
              <c:f>'Efficiency 6G 1150'!$I$6:$J$6</c:f>
              <c:strCache>
                <c:ptCount val="1"/>
                <c:pt idx="0">
                  <c:v>83%</c:v>
                </c:pt>
              </c:strCache>
            </c:strRef>
          </c:tx>
          <c:spPr>
            <a:ln w="15875">
              <a:solidFill>
                <a:schemeClr val="bg1">
                  <a:lumMod val="65000"/>
                </a:schemeClr>
              </a:solidFill>
              <a:prstDash val="lgDashDot"/>
            </a:ln>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02-7536-4A6B-AE49-F4412E5459EA}"/>
            </c:ext>
          </c:extLst>
        </c:ser>
        <c:ser>
          <c:idx val="34"/>
          <c:order val="3"/>
          <c:tx>
            <c:strRef>
              <c:f>'Efficiency 6G 1150'!$G$6:$H$6</c:f>
              <c:strCache>
                <c:ptCount val="1"/>
                <c:pt idx="0">
                  <c:v>80%</c:v>
                </c:pt>
              </c:strCache>
            </c:strRef>
          </c:tx>
          <c:spPr>
            <a:ln w="15875">
              <a:solidFill>
                <a:schemeClr val="bg1">
                  <a:lumMod val="65000"/>
                </a:schemeClr>
              </a:solidFill>
              <a:prstDash val="lgDashDot"/>
            </a:ln>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03-7536-4A6B-AE49-F4412E5459EA}"/>
            </c:ext>
          </c:extLst>
        </c:ser>
        <c:ser>
          <c:idx val="35"/>
          <c:order val="4"/>
          <c:tx>
            <c:strRef>
              <c:f>'Efficiency 6G 1150'!$G$6:$H$6</c:f>
              <c:strCache>
                <c:ptCount val="1"/>
                <c:pt idx="0">
                  <c:v>80%</c:v>
                </c:pt>
              </c:strCache>
            </c:strRef>
          </c:tx>
          <c:spPr>
            <a:ln w="15875">
              <a:solidFill>
                <a:schemeClr val="bg1">
                  <a:lumMod val="65000"/>
                </a:schemeClr>
              </a:solidFill>
              <a:prstDash val="lgDashDot"/>
            </a:ln>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04-7536-4A6B-AE49-F4412E5459EA}"/>
            </c:ext>
          </c:extLst>
        </c:ser>
        <c:ser>
          <c:idx val="38"/>
          <c:order val="5"/>
          <c:tx>
            <c:strRef>
              <c:f>'Efficiency 6G 1150'!$E$6:$F$6</c:f>
              <c:strCache>
                <c:ptCount val="1"/>
                <c:pt idx="0">
                  <c:v>75%</c:v>
                </c:pt>
              </c:strCache>
            </c:strRef>
          </c:tx>
          <c:spPr>
            <a:ln w="15875">
              <a:solidFill>
                <a:schemeClr val="bg1">
                  <a:lumMod val="65000"/>
                </a:schemeClr>
              </a:solidFill>
              <a:prstDash val="lgDashDot"/>
            </a:ln>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05-7536-4A6B-AE49-F4412E5459EA}"/>
            </c:ext>
          </c:extLst>
        </c:ser>
        <c:ser>
          <c:idx val="40"/>
          <c:order val="6"/>
          <c:tx>
            <c:strRef>
              <c:f>'Efficiency 6G 1150'!$E$6:$F$6</c:f>
              <c:strCache>
                <c:ptCount val="1"/>
                <c:pt idx="0">
                  <c:v>75%</c:v>
                </c:pt>
              </c:strCache>
            </c:strRef>
          </c:tx>
          <c:spPr>
            <a:ln w="15875">
              <a:solidFill>
                <a:schemeClr val="bg1">
                  <a:lumMod val="65000"/>
                </a:schemeClr>
              </a:solidFill>
              <a:prstDash val="lgDashDot"/>
            </a:ln>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06-7536-4A6B-AE49-F4412E5459EA}"/>
            </c:ext>
          </c:extLst>
        </c:ser>
        <c:ser>
          <c:idx val="41"/>
          <c:order val="7"/>
          <c:tx>
            <c:strRef>
              <c:f>'Efficiency 6G 1150'!$C$6:$D$6</c:f>
              <c:strCache>
                <c:ptCount val="1"/>
                <c:pt idx="0">
                  <c:v>70%</c:v>
                </c:pt>
              </c:strCache>
            </c:strRef>
          </c:tx>
          <c:spPr>
            <a:ln w="15875">
              <a:solidFill>
                <a:schemeClr val="bg1">
                  <a:lumMod val="65000"/>
                </a:schemeClr>
              </a:solidFill>
              <a:prstDash val="lgDashDot"/>
            </a:ln>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07-7536-4A6B-AE49-F4412E5459EA}"/>
            </c:ext>
          </c:extLst>
        </c:ser>
        <c:ser>
          <c:idx val="42"/>
          <c:order val="8"/>
          <c:tx>
            <c:strRef>
              <c:f>'Efficiency 6G 1150'!$C$6:$D$6</c:f>
              <c:strCache>
                <c:ptCount val="1"/>
                <c:pt idx="0">
                  <c:v>70%</c:v>
                </c:pt>
              </c:strCache>
            </c:strRef>
          </c:tx>
          <c:spPr>
            <a:ln w="15875">
              <a:solidFill>
                <a:schemeClr val="bg1">
                  <a:lumMod val="65000"/>
                </a:schemeClr>
              </a:solidFill>
              <a:prstDash val="lgDashDot"/>
            </a:ln>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08-7536-4A6B-AE49-F4412E5459EA}"/>
            </c:ext>
          </c:extLst>
        </c:ser>
        <c:ser>
          <c:idx val="43"/>
          <c:order val="9"/>
          <c:tx>
            <c:strRef>
              <c:f>'Efficiency 6G 1150'!$A$6:$B$6</c:f>
              <c:strCache>
                <c:ptCount val="1"/>
                <c:pt idx="0">
                  <c:v>60%</c:v>
                </c:pt>
              </c:strCache>
            </c:strRef>
          </c:tx>
          <c:spPr>
            <a:ln w="15875">
              <a:solidFill>
                <a:schemeClr val="bg1">
                  <a:lumMod val="65000"/>
                </a:schemeClr>
              </a:solidFill>
              <a:prstDash val="lgDashDot"/>
            </a:ln>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09-7536-4A6B-AE49-F4412E5459EA}"/>
            </c:ext>
          </c:extLst>
        </c:ser>
        <c:ser>
          <c:idx val="44"/>
          <c:order val="10"/>
          <c:tx>
            <c:strRef>
              <c:f>'Efficiency 6G 1150'!$A$6:$B$6</c:f>
              <c:strCache>
                <c:ptCount val="1"/>
                <c:pt idx="0">
                  <c:v>60%</c:v>
                </c:pt>
              </c:strCache>
            </c:strRef>
          </c:tx>
          <c:spPr>
            <a:ln w="15875">
              <a:solidFill>
                <a:schemeClr val="bg1">
                  <a:lumMod val="65000"/>
                </a:schemeClr>
              </a:solidFill>
              <a:prstDash val="lgDashDot"/>
            </a:ln>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0A-7536-4A6B-AE49-F4412E5459EA}"/>
            </c:ext>
          </c:extLst>
        </c:ser>
        <c:ser>
          <c:idx val="45"/>
          <c:order val="11"/>
          <c:tx>
            <c:strRef>
              <c:f>'Brake Horsepower 6G 1150'!$K$6:$L$6</c:f>
              <c:strCache>
                <c:ptCount val="1"/>
                <c:pt idx="0">
                  <c:v>40HP</c:v>
                </c:pt>
              </c:strCache>
            </c:strRef>
          </c:tx>
          <c:spPr>
            <a:ln w="15875">
              <a:solidFill>
                <a:schemeClr val="bg1">
                  <a:lumMod val="65000"/>
                </a:schemeClr>
              </a:solidFill>
              <a:prstDash val="lgDashDotDot"/>
            </a:ln>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0B-7536-4A6B-AE49-F4412E5459EA}"/>
            </c:ext>
          </c:extLst>
        </c:ser>
        <c:ser>
          <c:idx val="46"/>
          <c:order val="12"/>
          <c:tx>
            <c:strRef>
              <c:f>'Brake Horsepower 6G 1150'!$I$6:$J$6</c:f>
              <c:strCache>
                <c:ptCount val="1"/>
                <c:pt idx="0">
                  <c:v>30HP</c:v>
                </c:pt>
              </c:strCache>
            </c:strRef>
          </c:tx>
          <c:spPr>
            <a:ln w="15875">
              <a:solidFill>
                <a:schemeClr val="bg1">
                  <a:lumMod val="65000"/>
                </a:schemeClr>
              </a:solidFill>
              <a:prstDash val="lgDashDotDot"/>
            </a:ln>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0C-7536-4A6B-AE49-F4412E5459EA}"/>
            </c:ext>
          </c:extLst>
        </c:ser>
        <c:ser>
          <c:idx val="47"/>
          <c:order val="13"/>
          <c:tx>
            <c:strRef>
              <c:f>'Brake Horsepower 6G 1150'!$G$6:$H$6</c:f>
              <c:strCache>
                <c:ptCount val="1"/>
                <c:pt idx="0">
                  <c:v>25HP</c:v>
                </c:pt>
              </c:strCache>
            </c:strRef>
          </c:tx>
          <c:spPr>
            <a:ln w="15875">
              <a:solidFill>
                <a:schemeClr val="bg1">
                  <a:lumMod val="65000"/>
                </a:schemeClr>
              </a:solidFill>
              <a:prstDash val="lgDashDotDot"/>
            </a:ln>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0D-7536-4A6B-AE49-F4412E5459EA}"/>
            </c:ext>
          </c:extLst>
        </c:ser>
        <c:ser>
          <c:idx val="48"/>
          <c:order val="14"/>
          <c:tx>
            <c:strRef>
              <c:f>'Brake Horsepower 6G 1150'!$E$6:$F$6</c:f>
              <c:strCache>
                <c:ptCount val="1"/>
                <c:pt idx="0">
                  <c:v>20HP</c:v>
                </c:pt>
              </c:strCache>
            </c:strRef>
          </c:tx>
          <c:spPr>
            <a:ln w="15875">
              <a:solidFill>
                <a:schemeClr val="bg1">
                  <a:lumMod val="65000"/>
                </a:schemeClr>
              </a:solidFill>
              <a:prstDash val="lgDashDotDot"/>
            </a:ln>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0E-7536-4A6B-AE49-F4412E5459EA}"/>
            </c:ext>
          </c:extLst>
        </c:ser>
        <c:ser>
          <c:idx val="49"/>
          <c:order val="15"/>
          <c:tx>
            <c:strRef>
              <c:f>'Brake Horsepower 6G 1150'!$C$6:$D$6</c:f>
              <c:strCache>
                <c:ptCount val="1"/>
                <c:pt idx="0">
                  <c:v>15HP</c:v>
                </c:pt>
              </c:strCache>
            </c:strRef>
          </c:tx>
          <c:spPr>
            <a:ln w="15875">
              <a:solidFill>
                <a:schemeClr val="bg1">
                  <a:lumMod val="65000"/>
                </a:schemeClr>
              </a:solidFill>
              <a:prstDash val="lgDashDotDot"/>
            </a:ln>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0F-7536-4A6B-AE49-F4412E5459EA}"/>
            </c:ext>
          </c:extLst>
        </c:ser>
        <c:ser>
          <c:idx val="50"/>
          <c:order val="16"/>
          <c:tx>
            <c:strRef>
              <c:f>'Brake Horsepower 6G 1150'!$A$6:$B$6</c:f>
              <c:strCache>
                <c:ptCount val="1"/>
                <c:pt idx="0">
                  <c:v>10HP</c:v>
                </c:pt>
              </c:strCache>
            </c:strRef>
          </c:tx>
          <c:spPr>
            <a:ln w="15875">
              <a:solidFill>
                <a:schemeClr val="bg1">
                  <a:lumMod val="65000"/>
                </a:schemeClr>
              </a:solidFill>
              <a:prstDash val="lgDashDotDot"/>
            </a:ln>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10-7536-4A6B-AE49-F4412E5459EA}"/>
            </c:ext>
          </c:extLst>
        </c:ser>
        <c:ser>
          <c:idx val="51"/>
          <c:order val="17"/>
          <c:tx>
            <c:strRef>
              <c:f>'Impeller 6G 1150'!$O$6:$P$6</c:f>
              <c:strCache>
                <c:ptCount val="1"/>
                <c:pt idx="0">
                  <c:v>13.5 Inch</c:v>
                </c:pt>
              </c:strCache>
            </c:strRef>
          </c:tx>
          <c:spPr>
            <a:ln w="25400">
              <a:solidFill>
                <a:schemeClr val="tx1"/>
              </a:solidFill>
            </a:ln>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11-7536-4A6B-AE49-F4412E5459EA}"/>
            </c:ext>
          </c:extLst>
        </c:ser>
        <c:ser>
          <c:idx val="52"/>
          <c:order val="18"/>
          <c:tx>
            <c:strRef>
              <c:f>'Impeller 6G 1150'!$A$6:$B$6</c:f>
              <c:strCache>
                <c:ptCount val="1"/>
                <c:pt idx="0">
                  <c:v>10 Inch</c:v>
                </c:pt>
              </c:strCache>
            </c:strRef>
          </c:tx>
          <c:spPr>
            <a:ln w="25400">
              <a:solidFill>
                <a:schemeClr val="tx1"/>
              </a:solidFill>
            </a:ln>
          </c:spPr>
          <c:marker>
            <c:symbol val="none"/>
          </c:marker>
          <c:xVal>
            <c:numRef>
              <c:f>'Impeller 6G 1150'!$A$9:$A$22</c:f>
              <c:numCache>
                <c:formatCode>General</c:formatCode>
                <c:ptCount val="14"/>
                <c:pt idx="0">
                  <c:v>0</c:v>
                </c:pt>
                <c:pt idx="1">
                  <c:v>102.422</c:v>
                </c:pt>
                <c:pt idx="2">
                  <c:v>202.07599999999999</c:v>
                </c:pt>
                <c:pt idx="3">
                  <c:v>300.346</c:v>
                </c:pt>
                <c:pt idx="4">
                  <c:v>402.76799999999997</c:v>
                </c:pt>
                <c:pt idx="5">
                  <c:v>502.42200000000003</c:v>
                </c:pt>
                <c:pt idx="6">
                  <c:v>600.69200000000001</c:v>
                </c:pt>
                <c:pt idx="7">
                  <c:v>701.73</c:v>
                </c:pt>
                <c:pt idx="8">
                  <c:v>801.38400000000001</c:v>
                </c:pt>
                <c:pt idx="9">
                  <c:v>899.654</c:v>
                </c:pt>
                <c:pt idx="10">
                  <c:v>1002.08</c:v>
                </c:pt>
                <c:pt idx="11">
                  <c:v>1100.3499999999999</c:v>
                </c:pt>
                <c:pt idx="12">
                  <c:v>1202.77</c:v>
                </c:pt>
                <c:pt idx="13">
                  <c:v>1259.52</c:v>
                </c:pt>
              </c:numCache>
            </c:numRef>
          </c:xVal>
          <c:yVal>
            <c:numRef>
              <c:f>'Impeller 6G 1150'!$B$9:$B$22</c:f>
              <c:numCache>
                <c:formatCode>General</c:formatCode>
                <c:ptCount val="14"/>
                <c:pt idx="0">
                  <c:v>41.228099999999998</c:v>
                </c:pt>
                <c:pt idx="1">
                  <c:v>41.325499999999998</c:v>
                </c:pt>
                <c:pt idx="2">
                  <c:v>41.423000000000002</c:v>
                </c:pt>
                <c:pt idx="3">
                  <c:v>41.228099999999998</c:v>
                </c:pt>
                <c:pt idx="4">
                  <c:v>40.85</c:v>
                </c:pt>
                <c:pt idx="5">
                  <c:v>40.4</c:v>
                </c:pt>
                <c:pt idx="6">
                  <c:v>39.5</c:v>
                </c:pt>
                <c:pt idx="7">
                  <c:v>38.596499999999999</c:v>
                </c:pt>
                <c:pt idx="8">
                  <c:v>37.036999999999999</c:v>
                </c:pt>
                <c:pt idx="9">
                  <c:v>34.990299999999998</c:v>
                </c:pt>
                <c:pt idx="10">
                  <c:v>31.773900000000001</c:v>
                </c:pt>
                <c:pt idx="11">
                  <c:v>27.9727</c:v>
                </c:pt>
                <c:pt idx="12">
                  <c:v>23.3918</c:v>
                </c:pt>
                <c:pt idx="13">
                  <c:v>20.2729</c:v>
                </c:pt>
              </c:numCache>
            </c:numRef>
          </c:yVal>
          <c:smooth val="1"/>
          <c:extLst>
            <c:ext xmlns:c16="http://schemas.microsoft.com/office/drawing/2014/chart" uri="{C3380CC4-5D6E-409C-BE32-E72D297353CC}">
              <c16:uniqueId val="{00000012-7536-4A6B-AE49-F4412E5459EA}"/>
            </c:ext>
          </c:extLst>
        </c:ser>
        <c:ser>
          <c:idx val="53"/>
          <c:order val="19"/>
          <c:tx>
            <c:strRef>
              <c:f>'Impeller 6G 1150'!$C$6:$D$6</c:f>
              <c:strCache>
                <c:ptCount val="1"/>
                <c:pt idx="0">
                  <c:v>10.5 Inch</c:v>
                </c:pt>
              </c:strCache>
            </c:strRef>
          </c:tx>
          <c:spPr>
            <a:ln w="25400">
              <a:solidFill>
                <a:schemeClr val="tx1"/>
              </a:solidFill>
            </a:ln>
          </c:spPr>
          <c:marker>
            <c:symbol val="none"/>
          </c:marker>
          <c:xVal>
            <c:numRef>
              <c:f>'Impeller 6G 1150'!$C$9:$C$23</c:f>
              <c:numCache>
                <c:formatCode>General</c:formatCode>
                <c:ptCount val="15"/>
                <c:pt idx="0">
                  <c:v>0</c:v>
                </c:pt>
                <c:pt idx="1">
                  <c:v>102.422</c:v>
                </c:pt>
                <c:pt idx="2">
                  <c:v>200.69200000000001</c:v>
                </c:pt>
                <c:pt idx="3">
                  <c:v>301.73</c:v>
                </c:pt>
                <c:pt idx="4">
                  <c:v>402.76799999999997</c:v>
                </c:pt>
                <c:pt idx="5">
                  <c:v>517.64700000000005</c:v>
                </c:pt>
                <c:pt idx="6">
                  <c:v>610.38099999999997</c:v>
                </c:pt>
                <c:pt idx="7">
                  <c:v>703.11400000000003</c:v>
                </c:pt>
                <c:pt idx="8">
                  <c:v>802.76800000000003</c:v>
                </c:pt>
                <c:pt idx="9">
                  <c:v>898.27</c:v>
                </c:pt>
                <c:pt idx="10">
                  <c:v>1002.08</c:v>
                </c:pt>
                <c:pt idx="11">
                  <c:v>1100.3499999999999</c:v>
                </c:pt>
                <c:pt idx="12">
                  <c:v>1202.77</c:v>
                </c:pt>
                <c:pt idx="13">
                  <c:v>1281.6600000000001</c:v>
                </c:pt>
                <c:pt idx="14">
                  <c:v>1364.71</c:v>
                </c:pt>
              </c:numCache>
            </c:numRef>
          </c:xVal>
          <c:yVal>
            <c:numRef>
              <c:f>'Impeller 6G 1150'!$D$9:$D$23</c:f>
              <c:numCache>
                <c:formatCode>General</c:formatCode>
                <c:ptCount val="15"/>
                <c:pt idx="0">
                  <c:v>46.588700000000003</c:v>
                </c:pt>
                <c:pt idx="1">
                  <c:v>46.588700000000003</c:v>
                </c:pt>
                <c:pt idx="2">
                  <c:v>46.491199999999999</c:v>
                </c:pt>
                <c:pt idx="3">
                  <c:v>46.198799999999999</c:v>
                </c:pt>
                <c:pt idx="4">
                  <c:v>45.711500000000001</c:v>
                </c:pt>
                <c:pt idx="5">
                  <c:v>45.2</c:v>
                </c:pt>
                <c:pt idx="6">
                  <c:v>44.5</c:v>
                </c:pt>
                <c:pt idx="7">
                  <c:v>43.7622</c:v>
                </c:pt>
                <c:pt idx="8">
                  <c:v>42.495100000000001</c:v>
                </c:pt>
                <c:pt idx="9">
                  <c:v>40.838200000000001</c:v>
                </c:pt>
                <c:pt idx="10">
                  <c:v>38.401600000000002</c:v>
                </c:pt>
                <c:pt idx="11">
                  <c:v>35.087699999999998</c:v>
                </c:pt>
                <c:pt idx="12">
                  <c:v>30.994199999999999</c:v>
                </c:pt>
                <c:pt idx="13">
                  <c:v>27.095500000000001</c:v>
                </c:pt>
                <c:pt idx="14">
                  <c:v>22.222200000000001</c:v>
                </c:pt>
              </c:numCache>
            </c:numRef>
          </c:yVal>
          <c:smooth val="1"/>
          <c:extLst>
            <c:ext xmlns:c16="http://schemas.microsoft.com/office/drawing/2014/chart" uri="{C3380CC4-5D6E-409C-BE32-E72D297353CC}">
              <c16:uniqueId val="{00000013-7536-4A6B-AE49-F4412E5459EA}"/>
            </c:ext>
          </c:extLst>
        </c:ser>
        <c:ser>
          <c:idx val="54"/>
          <c:order val="20"/>
          <c:tx>
            <c:strRef>
              <c:f>'Impeller 6G 1150'!$E$6:$F$6</c:f>
              <c:strCache>
                <c:ptCount val="1"/>
                <c:pt idx="0">
                  <c:v>11 Inch</c:v>
                </c:pt>
              </c:strCache>
            </c:strRef>
          </c:tx>
          <c:spPr>
            <a:ln w="25400">
              <a:solidFill>
                <a:schemeClr val="tx1"/>
              </a:solidFill>
            </a:ln>
          </c:spPr>
          <c:marker>
            <c:symbol val="none"/>
          </c:marker>
          <c:xVal>
            <c:numRef>
              <c:f>'Impeller 6G 1150'!$E$9:$E$24</c:f>
              <c:numCache>
                <c:formatCode>General</c:formatCode>
                <c:ptCount val="16"/>
                <c:pt idx="0">
                  <c:v>0</c:v>
                </c:pt>
                <c:pt idx="1">
                  <c:v>101.038</c:v>
                </c:pt>
                <c:pt idx="2">
                  <c:v>202.07599999999999</c:v>
                </c:pt>
                <c:pt idx="3">
                  <c:v>303.11399999999998</c:v>
                </c:pt>
                <c:pt idx="4">
                  <c:v>402.76799999999997</c:v>
                </c:pt>
                <c:pt idx="5">
                  <c:v>517.64700000000005</c:v>
                </c:pt>
                <c:pt idx="6">
                  <c:v>613.149</c:v>
                </c:pt>
                <c:pt idx="7">
                  <c:v>705.88199999999995</c:v>
                </c:pt>
                <c:pt idx="8">
                  <c:v>798.61599999999999</c:v>
                </c:pt>
                <c:pt idx="9">
                  <c:v>901.03800000000001</c:v>
                </c:pt>
                <c:pt idx="10">
                  <c:v>997.92399999999998</c:v>
                </c:pt>
                <c:pt idx="11">
                  <c:v>1100.3499999999999</c:v>
                </c:pt>
                <c:pt idx="12">
                  <c:v>1200</c:v>
                </c:pt>
                <c:pt idx="13">
                  <c:v>1301.04</c:v>
                </c:pt>
                <c:pt idx="14">
                  <c:v>1402.08</c:v>
                </c:pt>
                <c:pt idx="15">
                  <c:v>1478.2</c:v>
                </c:pt>
              </c:numCache>
            </c:numRef>
          </c:xVal>
          <c:yVal>
            <c:numRef>
              <c:f>'Impeller 6G 1150'!$F$9:$F$24</c:f>
              <c:numCache>
                <c:formatCode>General</c:formatCode>
                <c:ptCount val="16"/>
                <c:pt idx="0">
                  <c:v>51.754399999999997</c:v>
                </c:pt>
                <c:pt idx="1">
                  <c:v>51.754399999999997</c:v>
                </c:pt>
                <c:pt idx="2">
                  <c:v>51.462000000000003</c:v>
                </c:pt>
                <c:pt idx="3">
                  <c:v>51.169600000000003</c:v>
                </c:pt>
                <c:pt idx="4">
                  <c:v>50.779699999999998</c:v>
                </c:pt>
                <c:pt idx="5">
                  <c:v>50.389899999999997</c:v>
                </c:pt>
                <c:pt idx="6">
                  <c:v>49.902500000000003</c:v>
                </c:pt>
                <c:pt idx="7">
                  <c:v>49.317700000000002</c:v>
                </c:pt>
                <c:pt idx="8">
                  <c:v>48.537999999999997</c:v>
                </c:pt>
                <c:pt idx="9">
                  <c:v>47.271000000000001</c:v>
                </c:pt>
                <c:pt idx="10">
                  <c:v>45.224200000000003</c:v>
                </c:pt>
                <c:pt idx="11">
                  <c:v>42.2027</c:v>
                </c:pt>
                <c:pt idx="12">
                  <c:v>38.304099999999998</c:v>
                </c:pt>
                <c:pt idx="13">
                  <c:v>33.820700000000002</c:v>
                </c:pt>
                <c:pt idx="14">
                  <c:v>28.849900000000002</c:v>
                </c:pt>
                <c:pt idx="15">
                  <c:v>24.366499999999998</c:v>
                </c:pt>
              </c:numCache>
            </c:numRef>
          </c:yVal>
          <c:smooth val="1"/>
          <c:extLst>
            <c:ext xmlns:c16="http://schemas.microsoft.com/office/drawing/2014/chart" uri="{C3380CC4-5D6E-409C-BE32-E72D297353CC}">
              <c16:uniqueId val="{00000014-7536-4A6B-AE49-F4412E5459EA}"/>
            </c:ext>
          </c:extLst>
        </c:ser>
        <c:ser>
          <c:idx val="55"/>
          <c:order val="21"/>
          <c:tx>
            <c:strRef>
              <c:f>'Impeller 6G 1150'!$G$6:$H$6</c:f>
              <c:strCache>
                <c:ptCount val="1"/>
                <c:pt idx="0">
                  <c:v>11.5 Inch</c:v>
                </c:pt>
              </c:strCache>
            </c:strRef>
          </c:tx>
          <c:spPr>
            <a:ln w="25400">
              <a:solidFill>
                <a:schemeClr val="tx1"/>
              </a:solidFill>
            </a:ln>
          </c:spPr>
          <c:marker>
            <c:symbol val="none"/>
          </c:marker>
          <c:xVal>
            <c:numRef>
              <c:f>'Impeller 6G 1150'!$G$9:$G$26</c:f>
              <c:numCache>
                <c:formatCode>General</c:formatCode>
                <c:ptCount val="18"/>
                <c:pt idx="0">
                  <c:v>0</c:v>
                </c:pt>
                <c:pt idx="1">
                  <c:v>99.653999999999996</c:v>
                </c:pt>
                <c:pt idx="2">
                  <c:v>200.69200000000001</c:v>
                </c:pt>
                <c:pt idx="3">
                  <c:v>300.346</c:v>
                </c:pt>
                <c:pt idx="4">
                  <c:v>397.23200000000003</c:v>
                </c:pt>
                <c:pt idx="5">
                  <c:v>501.03800000000001</c:v>
                </c:pt>
                <c:pt idx="6">
                  <c:v>600.69200000000001</c:v>
                </c:pt>
                <c:pt idx="7">
                  <c:v>701.73</c:v>
                </c:pt>
                <c:pt idx="8">
                  <c:v>800</c:v>
                </c:pt>
                <c:pt idx="9">
                  <c:v>898.27</c:v>
                </c:pt>
                <c:pt idx="10">
                  <c:v>1000.69</c:v>
                </c:pt>
                <c:pt idx="11">
                  <c:v>1100.3499999999999</c:v>
                </c:pt>
                <c:pt idx="12">
                  <c:v>1200</c:v>
                </c:pt>
                <c:pt idx="13">
                  <c:v>1299.6500000000001</c:v>
                </c:pt>
                <c:pt idx="14">
                  <c:v>1367.47</c:v>
                </c:pt>
                <c:pt idx="15">
                  <c:v>1431.14</c:v>
                </c:pt>
                <c:pt idx="16">
                  <c:v>1500.35</c:v>
                </c:pt>
                <c:pt idx="17">
                  <c:v>1555.71</c:v>
                </c:pt>
              </c:numCache>
            </c:numRef>
          </c:xVal>
          <c:yVal>
            <c:numRef>
              <c:f>'Impeller 6G 1150'!$H$9:$H$26</c:f>
              <c:numCache>
                <c:formatCode>General</c:formatCode>
                <c:ptCount val="18"/>
                <c:pt idx="0">
                  <c:v>57.504899999999999</c:v>
                </c:pt>
                <c:pt idx="1">
                  <c:v>57.504899999999999</c:v>
                </c:pt>
                <c:pt idx="2">
                  <c:v>57.407400000000003</c:v>
                </c:pt>
                <c:pt idx="3">
                  <c:v>57.212499999999999</c:v>
                </c:pt>
                <c:pt idx="4">
                  <c:v>56.920099999999998</c:v>
                </c:pt>
                <c:pt idx="5">
                  <c:v>56.432699999999997</c:v>
                </c:pt>
                <c:pt idx="6">
                  <c:v>56.042900000000003</c:v>
                </c:pt>
                <c:pt idx="7">
                  <c:v>55.555599999999998</c:v>
                </c:pt>
                <c:pt idx="8">
                  <c:v>54.678400000000003</c:v>
                </c:pt>
                <c:pt idx="9">
                  <c:v>53.703699999999998</c:v>
                </c:pt>
                <c:pt idx="10">
                  <c:v>51.5595</c:v>
                </c:pt>
                <c:pt idx="11">
                  <c:v>48.927900000000001</c:v>
                </c:pt>
                <c:pt idx="12">
                  <c:v>45.4191</c:v>
                </c:pt>
                <c:pt idx="13">
                  <c:v>41.520499999999998</c:v>
                </c:pt>
                <c:pt idx="14">
                  <c:v>38.109200000000001</c:v>
                </c:pt>
                <c:pt idx="15">
                  <c:v>34.6004</c:v>
                </c:pt>
                <c:pt idx="16">
                  <c:v>30.117000000000001</c:v>
                </c:pt>
                <c:pt idx="17">
                  <c:v>26.023399999999999</c:v>
                </c:pt>
              </c:numCache>
            </c:numRef>
          </c:yVal>
          <c:smooth val="1"/>
          <c:extLst>
            <c:ext xmlns:c16="http://schemas.microsoft.com/office/drawing/2014/chart" uri="{C3380CC4-5D6E-409C-BE32-E72D297353CC}">
              <c16:uniqueId val="{00000015-7536-4A6B-AE49-F4412E5459EA}"/>
            </c:ext>
          </c:extLst>
        </c:ser>
        <c:ser>
          <c:idx val="56"/>
          <c:order val="22"/>
          <c:tx>
            <c:strRef>
              <c:f>'Impeller 6G 1150'!$I$6:$J$6</c:f>
              <c:strCache>
                <c:ptCount val="1"/>
                <c:pt idx="0">
                  <c:v>12 Inch</c:v>
                </c:pt>
              </c:strCache>
            </c:strRef>
          </c:tx>
          <c:spPr>
            <a:ln w="25400">
              <a:solidFill>
                <a:schemeClr val="tx1"/>
              </a:solidFill>
            </a:ln>
          </c:spPr>
          <c:marker>
            <c:symbol val="none"/>
          </c:marker>
          <c:xVal>
            <c:numRef>
              <c:f>'Impeller 6G 1150'!$I$9:$I$31</c:f>
              <c:numCache>
                <c:formatCode>General</c:formatCode>
                <c:ptCount val="23"/>
                <c:pt idx="0">
                  <c:v>0</c:v>
                </c:pt>
                <c:pt idx="1">
                  <c:v>101.038</c:v>
                </c:pt>
                <c:pt idx="2">
                  <c:v>202.07599999999999</c:v>
                </c:pt>
                <c:pt idx="3">
                  <c:v>303.11399999999998</c:v>
                </c:pt>
                <c:pt idx="4">
                  <c:v>400</c:v>
                </c:pt>
                <c:pt idx="5">
                  <c:v>502.42200000000003</c:v>
                </c:pt>
                <c:pt idx="6">
                  <c:v>602.07600000000002</c:v>
                </c:pt>
                <c:pt idx="7">
                  <c:v>700.346</c:v>
                </c:pt>
                <c:pt idx="8">
                  <c:v>777.85500000000002</c:v>
                </c:pt>
                <c:pt idx="9">
                  <c:v>822.14499999999998</c:v>
                </c:pt>
                <c:pt idx="10">
                  <c:v>865.05200000000002</c:v>
                </c:pt>
                <c:pt idx="11">
                  <c:v>913.495</c:v>
                </c:pt>
                <c:pt idx="12">
                  <c:v>956.40099999999995</c:v>
                </c:pt>
                <c:pt idx="13">
                  <c:v>997.92399999999998</c:v>
                </c:pt>
                <c:pt idx="14">
                  <c:v>1062.98</c:v>
                </c:pt>
                <c:pt idx="15">
                  <c:v>1147.4000000000001</c:v>
                </c:pt>
                <c:pt idx="16">
                  <c:v>1224.9100000000001</c:v>
                </c:pt>
                <c:pt idx="17">
                  <c:v>1292.73</c:v>
                </c:pt>
                <c:pt idx="18">
                  <c:v>1349.48</c:v>
                </c:pt>
                <c:pt idx="19">
                  <c:v>1422.84</c:v>
                </c:pt>
                <c:pt idx="20">
                  <c:v>1490.66</c:v>
                </c:pt>
                <c:pt idx="21">
                  <c:v>1564.01</c:v>
                </c:pt>
                <c:pt idx="22">
                  <c:v>1676.12</c:v>
                </c:pt>
              </c:numCache>
            </c:numRef>
          </c:xVal>
          <c:yVal>
            <c:numRef>
              <c:f>'Impeller 6G 1150'!$J$9:$J$31</c:f>
              <c:numCache>
                <c:formatCode>General</c:formatCode>
                <c:ptCount val="23"/>
                <c:pt idx="0">
                  <c:v>63.937600000000003</c:v>
                </c:pt>
                <c:pt idx="1">
                  <c:v>63.840200000000003</c:v>
                </c:pt>
                <c:pt idx="2">
                  <c:v>63.645200000000003</c:v>
                </c:pt>
                <c:pt idx="3">
                  <c:v>63.547800000000002</c:v>
                </c:pt>
                <c:pt idx="4">
                  <c:v>63.255400000000002</c:v>
                </c:pt>
                <c:pt idx="5">
                  <c:v>62.865499999999997</c:v>
                </c:pt>
                <c:pt idx="6">
                  <c:v>62.3782</c:v>
                </c:pt>
                <c:pt idx="7">
                  <c:v>61.890799999999999</c:v>
                </c:pt>
                <c:pt idx="8">
                  <c:v>61.2</c:v>
                </c:pt>
                <c:pt idx="9">
                  <c:v>60.9</c:v>
                </c:pt>
                <c:pt idx="10">
                  <c:v>60.428800000000003</c:v>
                </c:pt>
                <c:pt idx="11">
                  <c:v>59.746600000000001</c:v>
                </c:pt>
                <c:pt idx="12">
                  <c:v>59.064300000000003</c:v>
                </c:pt>
                <c:pt idx="13">
                  <c:v>58.284599999999998</c:v>
                </c:pt>
                <c:pt idx="14">
                  <c:v>57.017499999999998</c:v>
                </c:pt>
                <c:pt idx="15">
                  <c:v>54.8733</c:v>
                </c:pt>
                <c:pt idx="16">
                  <c:v>52.534100000000002</c:v>
                </c:pt>
                <c:pt idx="17">
                  <c:v>50.097499999999997</c:v>
                </c:pt>
                <c:pt idx="18">
                  <c:v>47.660800000000002</c:v>
                </c:pt>
                <c:pt idx="19">
                  <c:v>44.249499999999998</c:v>
                </c:pt>
                <c:pt idx="20">
                  <c:v>40.740699999999997</c:v>
                </c:pt>
                <c:pt idx="21">
                  <c:v>36.354799999999997</c:v>
                </c:pt>
                <c:pt idx="22">
                  <c:v>29.337199999999999</c:v>
                </c:pt>
              </c:numCache>
            </c:numRef>
          </c:yVal>
          <c:smooth val="1"/>
          <c:extLst>
            <c:ext xmlns:c16="http://schemas.microsoft.com/office/drawing/2014/chart" uri="{C3380CC4-5D6E-409C-BE32-E72D297353CC}">
              <c16:uniqueId val="{00000016-7536-4A6B-AE49-F4412E5459EA}"/>
            </c:ext>
          </c:extLst>
        </c:ser>
        <c:ser>
          <c:idx val="57"/>
          <c:order val="23"/>
          <c:tx>
            <c:strRef>
              <c:f>'Impeller 6G 1150'!$K$6:$L$6</c:f>
              <c:strCache>
                <c:ptCount val="1"/>
                <c:pt idx="0">
                  <c:v>12.5 Inch</c:v>
                </c:pt>
              </c:strCache>
            </c:strRef>
          </c:tx>
          <c:spPr>
            <a:ln w="25400">
              <a:solidFill>
                <a:schemeClr val="tx1"/>
              </a:solidFill>
            </a:ln>
          </c:spPr>
          <c:marker>
            <c:symbol val="none"/>
          </c:marker>
          <c:xVal>
            <c:numRef>
              <c:f>'Impeller 6G 1150'!$K$9:$K$33</c:f>
              <c:numCache>
                <c:formatCode>General</c:formatCode>
                <c:ptCount val="25"/>
                <c:pt idx="0">
                  <c:v>0</c:v>
                </c:pt>
                <c:pt idx="1">
                  <c:v>102.422</c:v>
                </c:pt>
                <c:pt idx="2">
                  <c:v>202.07599999999999</c:v>
                </c:pt>
                <c:pt idx="3">
                  <c:v>301.73</c:v>
                </c:pt>
                <c:pt idx="4">
                  <c:v>400</c:v>
                </c:pt>
                <c:pt idx="5">
                  <c:v>501.03800000000001</c:v>
                </c:pt>
                <c:pt idx="6">
                  <c:v>599.30799999999999</c:v>
                </c:pt>
                <c:pt idx="7">
                  <c:v>698.96199999999999</c:v>
                </c:pt>
                <c:pt idx="8">
                  <c:v>798.61599999999999</c:v>
                </c:pt>
                <c:pt idx="9">
                  <c:v>901.03800000000001</c:v>
                </c:pt>
                <c:pt idx="10">
                  <c:v>1003.46</c:v>
                </c:pt>
                <c:pt idx="11">
                  <c:v>1098.96</c:v>
                </c:pt>
                <c:pt idx="12">
                  <c:v>1201.3800000000001</c:v>
                </c:pt>
                <c:pt idx="13">
                  <c:v>1255.3599999999999</c:v>
                </c:pt>
                <c:pt idx="14">
                  <c:v>1299.6500000000001</c:v>
                </c:pt>
                <c:pt idx="15">
                  <c:v>1345.33</c:v>
                </c:pt>
                <c:pt idx="16">
                  <c:v>1397.92</c:v>
                </c:pt>
                <c:pt idx="17">
                  <c:v>1457.44</c:v>
                </c:pt>
                <c:pt idx="18">
                  <c:v>1512.8</c:v>
                </c:pt>
                <c:pt idx="19">
                  <c:v>1555.71</c:v>
                </c:pt>
                <c:pt idx="20">
                  <c:v>1600</c:v>
                </c:pt>
                <c:pt idx="21">
                  <c:v>1642.91</c:v>
                </c:pt>
                <c:pt idx="22">
                  <c:v>1685.81</c:v>
                </c:pt>
                <c:pt idx="23">
                  <c:v>1731.49</c:v>
                </c:pt>
                <c:pt idx="24">
                  <c:v>1788.24</c:v>
                </c:pt>
              </c:numCache>
            </c:numRef>
          </c:xVal>
          <c:yVal>
            <c:numRef>
              <c:f>'Impeller 6G 1150'!$L$9:$L$33</c:f>
              <c:numCache>
                <c:formatCode>General</c:formatCode>
                <c:ptCount val="25"/>
                <c:pt idx="0">
                  <c:v>70.078000000000003</c:v>
                </c:pt>
                <c:pt idx="1">
                  <c:v>70.099999999999994</c:v>
                </c:pt>
                <c:pt idx="2">
                  <c:v>69.980500000000006</c:v>
                </c:pt>
                <c:pt idx="3">
                  <c:v>69.785600000000002</c:v>
                </c:pt>
                <c:pt idx="4">
                  <c:v>69.493200000000002</c:v>
                </c:pt>
                <c:pt idx="5">
                  <c:v>69.099999999999994</c:v>
                </c:pt>
                <c:pt idx="6">
                  <c:v>68.599999999999994</c:v>
                </c:pt>
                <c:pt idx="7">
                  <c:v>68.128699999999995</c:v>
                </c:pt>
                <c:pt idx="8">
                  <c:v>67.543899999999994</c:v>
                </c:pt>
                <c:pt idx="9">
                  <c:v>66.666700000000006</c:v>
                </c:pt>
                <c:pt idx="10">
                  <c:v>65.107200000000006</c:v>
                </c:pt>
                <c:pt idx="11">
                  <c:v>63.255400000000002</c:v>
                </c:pt>
                <c:pt idx="12">
                  <c:v>60.526299999999999</c:v>
                </c:pt>
                <c:pt idx="13">
                  <c:v>58.966900000000003</c:v>
                </c:pt>
                <c:pt idx="14">
                  <c:v>57.6023</c:v>
                </c:pt>
                <c:pt idx="15">
                  <c:v>56.1404</c:v>
                </c:pt>
                <c:pt idx="16">
                  <c:v>54.093600000000002</c:v>
                </c:pt>
                <c:pt idx="17">
                  <c:v>51.6569</c:v>
                </c:pt>
                <c:pt idx="18">
                  <c:v>49.025300000000001</c:v>
                </c:pt>
                <c:pt idx="19">
                  <c:v>46.7836</c:v>
                </c:pt>
                <c:pt idx="20">
                  <c:v>44.249499999999998</c:v>
                </c:pt>
                <c:pt idx="21">
                  <c:v>41.715400000000002</c:v>
                </c:pt>
                <c:pt idx="22">
                  <c:v>39.083799999999997</c:v>
                </c:pt>
                <c:pt idx="23">
                  <c:v>36.257300000000001</c:v>
                </c:pt>
                <c:pt idx="24">
                  <c:v>31.968800000000002</c:v>
                </c:pt>
              </c:numCache>
            </c:numRef>
          </c:yVal>
          <c:smooth val="1"/>
          <c:extLst>
            <c:ext xmlns:c16="http://schemas.microsoft.com/office/drawing/2014/chart" uri="{C3380CC4-5D6E-409C-BE32-E72D297353CC}">
              <c16:uniqueId val="{00000017-7536-4A6B-AE49-F4412E5459EA}"/>
            </c:ext>
          </c:extLst>
        </c:ser>
        <c:ser>
          <c:idx val="58"/>
          <c:order val="24"/>
          <c:tx>
            <c:strRef>
              <c:f>'Impeller 6G 1150'!$M$6:$N$6</c:f>
              <c:strCache>
                <c:ptCount val="1"/>
                <c:pt idx="0">
                  <c:v>13 Inch</c:v>
                </c:pt>
              </c:strCache>
            </c:strRef>
          </c:tx>
          <c:spPr>
            <a:ln w="25400">
              <a:solidFill>
                <a:schemeClr val="tx1"/>
              </a:solidFill>
            </a:ln>
          </c:spPr>
          <c:marker>
            <c:symbol val="none"/>
          </c:marker>
          <c:xVal>
            <c:numRef>
              <c:f>'Impeller 6G 1150'!$M$9:$M$33</c:f>
              <c:numCache>
                <c:formatCode>General</c:formatCode>
                <c:ptCount val="25"/>
                <c:pt idx="0">
                  <c:v>0</c:v>
                </c:pt>
                <c:pt idx="1">
                  <c:v>101.038</c:v>
                </c:pt>
                <c:pt idx="2">
                  <c:v>203.46</c:v>
                </c:pt>
                <c:pt idx="3">
                  <c:v>301.73</c:v>
                </c:pt>
                <c:pt idx="4">
                  <c:v>402.76799999999997</c:v>
                </c:pt>
                <c:pt idx="5">
                  <c:v>501.03800000000001</c:v>
                </c:pt>
                <c:pt idx="6">
                  <c:v>602.07600000000002</c:v>
                </c:pt>
                <c:pt idx="7">
                  <c:v>701.73</c:v>
                </c:pt>
                <c:pt idx="8">
                  <c:v>798.61599999999999</c:v>
                </c:pt>
                <c:pt idx="9">
                  <c:v>901.03800000000001</c:v>
                </c:pt>
                <c:pt idx="10">
                  <c:v>999.30799999999999</c:v>
                </c:pt>
                <c:pt idx="11">
                  <c:v>1098.96</c:v>
                </c:pt>
                <c:pt idx="12">
                  <c:v>1201.3800000000001</c:v>
                </c:pt>
                <c:pt idx="13">
                  <c:v>1301.04</c:v>
                </c:pt>
                <c:pt idx="14">
                  <c:v>1356.4</c:v>
                </c:pt>
                <c:pt idx="15">
                  <c:v>1407.61</c:v>
                </c:pt>
                <c:pt idx="16">
                  <c:v>1460.21</c:v>
                </c:pt>
                <c:pt idx="17">
                  <c:v>1518.34</c:v>
                </c:pt>
                <c:pt idx="18">
                  <c:v>1577.85</c:v>
                </c:pt>
                <c:pt idx="19">
                  <c:v>1627.68</c:v>
                </c:pt>
                <c:pt idx="20">
                  <c:v>1681.66</c:v>
                </c:pt>
                <c:pt idx="21">
                  <c:v>1731.49</c:v>
                </c:pt>
                <c:pt idx="22">
                  <c:v>1781.31</c:v>
                </c:pt>
                <c:pt idx="23">
                  <c:v>1826.99</c:v>
                </c:pt>
                <c:pt idx="24">
                  <c:v>1904.5</c:v>
                </c:pt>
              </c:numCache>
            </c:numRef>
          </c:xVal>
          <c:yVal>
            <c:numRef>
              <c:f>'Impeller 6G 1150'!$N$9:$N$33</c:f>
              <c:numCache>
                <c:formatCode>General</c:formatCode>
                <c:ptCount val="25"/>
                <c:pt idx="0">
                  <c:v>76.803100000000001</c:v>
                </c:pt>
                <c:pt idx="1">
                  <c:v>76.705699999999993</c:v>
                </c:pt>
                <c:pt idx="2">
                  <c:v>76.608199999999997</c:v>
                </c:pt>
                <c:pt idx="3">
                  <c:v>76.5107</c:v>
                </c:pt>
                <c:pt idx="4">
                  <c:v>76.413300000000007</c:v>
                </c:pt>
                <c:pt idx="5">
                  <c:v>76.023399999999995</c:v>
                </c:pt>
                <c:pt idx="6">
                  <c:v>75.5</c:v>
                </c:pt>
                <c:pt idx="7">
                  <c:v>74.951300000000003</c:v>
                </c:pt>
                <c:pt idx="8">
                  <c:v>74.269000000000005</c:v>
                </c:pt>
                <c:pt idx="9">
                  <c:v>73.4893</c:v>
                </c:pt>
                <c:pt idx="10">
                  <c:v>72.222200000000001</c:v>
                </c:pt>
                <c:pt idx="11">
                  <c:v>70.900000000000006</c:v>
                </c:pt>
                <c:pt idx="12">
                  <c:v>69.005899999999997</c:v>
                </c:pt>
                <c:pt idx="13">
                  <c:v>66.764099999999999</c:v>
                </c:pt>
                <c:pt idx="14">
                  <c:v>64.814800000000005</c:v>
                </c:pt>
                <c:pt idx="15">
                  <c:v>62.963000000000001</c:v>
                </c:pt>
                <c:pt idx="16">
                  <c:v>60.8187</c:v>
                </c:pt>
                <c:pt idx="17">
                  <c:v>58.479500000000002</c:v>
                </c:pt>
                <c:pt idx="18">
                  <c:v>55.750500000000002</c:v>
                </c:pt>
                <c:pt idx="19">
                  <c:v>53.2164</c:v>
                </c:pt>
                <c:pt idx="20">
                  <c:v>50.292400000000001</c:v>
                </c:pt>
                <c:pt idx="21">
                  <c:v>47.368400000000001</c:v>
                </c:pt>
                <c:pt idx="22">
                  <c:v>44.152000000000001</c:v>
                </c:pt>
                <c:pt idx="23">
                  <c:v>41.033099999999997</c:v>
                </c:pt>
                <c:pt idx="24">
                  <c:v>35.380099999999999</c:v>
                </c:pt>
              </c:numCache>
            </c:numRef>
          </c:yVal>
          <c:smooth val="1"/>
          <c:extLst>
            <c:ext xmlns:c16="http://schemas.microsoft.com/office/drawing/2014/chart" uri="{C3380CC4-5D6E-409C-BE32-E72D297353CC}">
              <c16:uniqueId val="{00000018-7536-4A6B-AE49-F4412E5459EA}"/>
            </c:ext>
          </c:extLst>
        </c:ser>
        <c:ser>
          <c:idx val="2"/>
          <c:order val="25"/>
          <c:tx>
            <c:strRef>
              <c:f>'Efficiency 6G 1150'!$M$6:$N$6</c:f>
              <c:strCache>
                <c:ptCount val="1"/>
                <c:pt idx="0">
                  <c:v>87%</c:v>
                </c:pt>
              </c:strCache>
            </c:strRef>
          </c:tx>
          <c:spPr>
            <a:ln w="15875" cap="rnd">
              <a:solidFill>
                <a:schemeClr val="bg1">
                  <a:lumMod val="65000"/>
                </a:schemeClr>
              </a:solidFill>
              <a:prstDash val="lgDashDot"/>
              <a:round/>
            </a:ln>
            <a:effectLst/>
          </c:spPr>
          <c:marker>
            <c:symbol val="none"/>
          </c:marker>
          <c:xVal>
            <c:numRef>
              <c:f>'Efficiency 6G 1150'!$M$9:$M$16</c:f>
              <c:numCache>
                <c:formatCode>General</c:formatCode>
                <c:ptCount val="8"/>
                <c:pt idx="0">
                  <c:v>1236.46</c:v>
                </c:pt>
                <c:pt idx="1">
                  <c:v>1236.46</c:v>
                </c:pt>
                <c:pt idx="2">
                  <c:v>1253.08</c:v>
                </c:pt>
                <c:pt idx="3">
                  <c:v>1275.23</c:v>
                </c:pt>
                <c:pt idx="4">
                  <c:v>1297.3800000000001</c:v>
                </c:pt>
                <c:pt idx="5">
                  <c:v>1325.08</c:v>
                </c:pt>
                <c:pt idx="6">
                  <c:v>1361.08</c:v>
                </c:pt>
                <c:pt idx="7">
                  <c:v>1394.31</c:v>
                </c:pt>
              </c:numCache>
            </c:numRef>
          </c:xVal>
          <c:yVal>
            <c:numRef>
              <c:f>'Efficiency 6G 1150'!$N$9:$N$16</c:f>
              <c:numCache>
                <c:formatCode>General</c:formatCode>
                <c:ptCount val="8"/>
                <c:pt idx="0">
                  <c:v>75.975300000000004</c:v>
                </c:pt>
                <c:pt idx="1">
                  <c:v>74.609899999999996</c:v>
                </c:pt>
                <c:pt idx="2">
                  <c:v>73.244500000000002</c:v>
                </c:pt>
                <c:pt idx="3">
                  <c:v>71.586500000000001</c:v>
                </c:pt>
                <c:pt idx="4">
                  <c:v>70.806200000000004</c:v>
                </c:pt>
                <c:pt idx="5">
                  <c:v>70.318600000000004</c:v>
                </c:pt>
                <c:pt idx="6">
                  <c:v>70.708699999999993</c:v>
                </c:pt>
                <c:pt idx="7">
                  <c:v>71.488900000000001</c:v>
                </c:pt>
              </c:numCache>
            </c:numRef>
          </c:yVal>
          <c:smooth val="1"/>
          <c:extLst>
            <c:ext xmlns:c16="http://schemas.microsoft.com/office/drawing/2014/chart" uri="{C3380CC4-5D6E-409C-BE32-E72D297353CC}">
              <c16:uniqueId val="{00000019-7536-4A6B-AE49-F4412E5459EA}"/>
            </c:ext>
          </c:extLst>
        </c:ser>
        <c:ser>
          <c:idx val="3"/>
          <c:order val="26"/>
          <c:tx>
            <c:strRef>
              <c:f>'Efficiency 6G 1150'!$K$6:$L$6</c:f>
              <c:strCache>
                <c:ptCount val="1"/>
                <c:pt idx="0">
                  <c:v>86%</c:v>
                </c:pt>
              </c:strCache>
            </c:strRef>
          </c:tx>
          <c:spPr>
            <a:ln w="15875" cap="rnd">
              <a:solidFill>
                <a:schemeClr val="bg1">
                  <a:lumMod val="65000"/>
                </a:schemeClr>
              </a:solidFill>
              <a:prstDash val="lgDashDot"/>
              <a:round/>
            </a:ln>
            <a:effectLst/>
          </c:spPr>
          <c:marker>
            <c:symbol val="none"/>
          </c:marker>
          <c:xVal>
            <c:numRef>
              <c:f>'Efficiency 6G 1150'!$K$9:$K$25</c:f>
              <c:numCache>
                <c:formatCode>General</c:formatCode>
                <c:ptCount val="17"/>
                <c:pt idx="0">
                  <c:v>1154.77</c:v>
                </c:pt>
                <c:pt idx="1">
                  <c:v>1142.31</c:v>
                </c:pt>
                <c:pt idx="2">
                  <c:v>1129.8499999999999</c:v>
                </c:pt>
                <c:pt idx="3">
                  <c:v>1121.54</c:v>
                </c:pt>
                <c:pt idx="4">
                  <c:v>1110.46</c:v>
                </c:pt>
                <c:pt idx="5">
                  <c:v>1110.46</c:v>
                </c:pt>
                <c:pt idx="6">
                  <c:v>1121.54</c:v>
                </c:pt>
                <c:pt idx="7">
                  <c:v>1135.3800000000001</c:v>
                </c:pt>
                <c:pt idx="8">
                  <c:v>1156.1500000000001</c:v>
                </c:pt>
                <c:pt idx="9">
                  <c:v>1185.23</c:v>
                </c:pt>
                <c:pt idx="10">
                  <c:v>1221.23</c:v>
                </c:pt>
                <c:pt idx="11">
                  <c:v>1253.08</c:v>
                </c:pt>
                <c:pt idx="12">
                  <c:v>1301.54</c:v>
                </c:pt>
                <c:pt idx="13">
                  <c:v>1345.85</c:v>
                </c:pt>
                <c:pt idx="14">
                  <c:v>1395.69</c:v>
                </c:pt>
                <c:pt idx="15">
                  <c:v>1442.77</c:v>
                </c:pt>
                <c:pt idx="16">
                  <c:v>1518.92</c:v>
                </c:pt>
              </c:numCache>
            </c:numRef>
          </c:xVal>
          <c:yVal>
            <c:numRef>
              <c:f>'Efficiency 6G 1150'!$L$9:$L$25</c:f>
              <c:numCache>
                <c:formatCode>General</c:formatCode>
                <c:ptCount val="17"/>
                <c:pt idx="0">
                  <c:v>77.438199999999995</c:v>
                </c:pt>
                <c:pt idx="1">
                  <c:v>73.927199999999999</c:v>
                </c:pt>
                <c:pt idx="2">
                  <c:v>69.9285</c:v>
                </c:pt>
                <c:pt idx="3">
                  <c:v>66.222399999999993</c:v>
                </c:pt>
                <c:pt idx="4">
                  <c:v>61.735999999999997</c:v>
                </c:pt>
                <c:pt idx="5">
                  <c:v>58.712600000000002</c:v>
                </c:pt>
                <c:pt idx="6">
                  <c:v>56.957099999999997</c:v>
                </c:pt>
                <c:pt idx="7">
                  <c:v>55.299100000000003</c:v>
                </c:pt>
                <c:pt idx="8">
                  <c:v>54.518900000000002</c:v>
                </c:pt>
                <c:pt idx="9">
                  <c:v>54.128700000000002</c:v>
                </c:pt>
                <c:pt idx="10">
                  <c:v>54.323799999999999</c:v>
                </c:pt>
                <c:pt idx="11">
                  <c:v>55.103999999999999</c:v>
                </c:pt>
                <c:pt idx="12">
                  <c:v>56.664499999999997</c:v>
                </c:pt>
                <c:pt idx="13">
                  <c:v>58.322499999999998</c:v>
                </c:pt>
                <c:pt idx="14">
                  <c:v>60.8583</c:v>
                </c:pt>
                <c:pt idx="15">
                  <c:v>63.296500000000002</c:v>
                </c:pt>
                <c:pt idx="16">
                  <c:v>67.782799999999995</c:v>
                </c:pt>
              </c:numCache>
            </c:numRef>
          </c:yVal>
          <c:smooth val="1"/>
          <c:extLst>
            <c:ext xmlns:c16="http://schemas.microsoft.com/office/drawing/2014/chart" uri="{C3380CC4-5D6E-409C-BE32-E72D297353CC}">
              <c16:uniqueId val="{0000001A-7536-4A6B-AE49-F4412E5459EA}"/>
            </c:ext>
          </c:extLst>
        </c:ser>
        <c:ser>
          <c:idx val="4"/>
          <c:order val="27"/>
          <c:tx>
            <c:strRef>
              <c:f>'Efficiency 6G 1150'!$I$6:$J$6</c:f>
              <c:strCache>
                <c:ptCount val="1"/>
                <c:pt idx="0">
                  <c:v>83%</c:v>
                </c:pt>
              </c:strCache>
            </c:strRef>
          </c:tx>
          <c:spPr>
            <a:ln w="15875" cap="rnd">
              <a:solidFill>
                <a:schemeClr val="bg1">
                  <a:lumMod val="65000"/>
                </a:schemeClr>
              </a:solidFill>
              <a:prstDash val="lgDashDot"/>
              <a:round/>
            </a:ln>
            <a:effectLst/>
          </c:spPr>
          <c:marker>
            <c:symbol val="none"/>
          </c:marker>
          <c:xVal>
            <c:numRef>
              <c:f>'Efficiency 6G 1150'!$I$9:$I$29</c:f>
              <c:numCache>
                <c:formatCode>General</c:formatCode>
                <c:ptCount val="21"/>
                <c:pt idx="0">
                  <c:v>995.53800000000001</c:v>
                </c:pt>
                <c:pt idx="1">
                  <c:v>976.154</c:v>
                </c:pt>
                <c:pt idx="2">
                  <c:v>948.46199999999999</c:v>
                </c:pt>
                <c:pt idx="3">
                  <c:v>926.30799999999999</c:v>
                </c:pt>
                <c:pt idx="4">
                  <c:v>911.077</c:v>
                </c:pt>
                <c:pt idx="5">
                  <c:v>906.923</c:v>
                </c:pt>
                <c:pt idx="6">
                  <c:v>915.23099999999999</c:v>
                </c:pt>
                <c:pt idx="7">
                  <c:v>931.846</c:v>
                </c:pt>
                <c:pt idx="8">
                  <c:v>951.23099999999999</c:v>
                </c:pt>
                <c:pt idx="9">
                  <c:v>984.46199999999999</c:v>
                </c:pt>
                <c:pt idx="10">
                  <c:v>1027.3800000000001</c:v>
                </c:pt>
                <c:pt idx="11">
                  <c:v>1074.46</c:v>
                </c:pt>
                <c:pt idx="12">
                  <c:v>1121.54</c:v>
                </c:pt>
                <c:pt idx="13">
                  <c:v>1175.54</c:v>
                </c:pt>
                <c:pt idx="14">
                  <c:v>1239.23</c:v>
                </c:pt>
                <c:pt idx="15">
                  <c:v>1304.31</c:v>
                </c:pt>
                <c:pt idx="16">
                  <c:v>1372.15</c:v>
                </c:pt>
                <c:pt idx="17">
                  <c:v>1433.08</c:v>
                </c:pt>
                <c:pt idx="18">
                  <c:v>1494</c:v>
                </c:pt>
                <c:pt idx="19">
                  <c:v>1561.85</c:v>
                </c:pt>
                <c:pt idx="20">
                  <c:v>1644.92</c:v>
                </c:pt>
              </c:numCache>
            </c:numRef>
          </c:xVal>
          <c:yVal>
            <c:numRef>
              <c:f>'Efficiency 6G 1150'!$J$9:$J$29</c:f>
              <c:numCache>
                <c:formatCode>General</c:formatCode>
                <c:ptCount val="21"/>
                <c:pt idx="0">
                  <c:v>79.974000000000004</c:v>
                </c:pt>
                <c:pt idx="1">
                  <c:v>76.170299999999997</c:v>
                </c:pt>
                <c:pt idx="2">
                  <c:v>71.001300000000001</c:v>
                </c:pt>
                <c:pt idx="3">
                  <c:v>65.832300000000004</c:v>
                </c:pt>
                <c:pt idx="4">
                  <c:v>61.443399999999997</c:v>
                </c:pt>
                <c:pt idx="5">
                  <c:v>56.4694</c:v>
                </c:pt>
                <c:pt idx="6">
                  <c:v>52.275700000000001</c:v>
                </c:pt>
                <c:pt idx="7">
                  <c:v>48.667099999999998</c:v>
                </c:pt>
                <c:pt idx="8">
                  <c:v>45.936300000000003</c:v>
                </c:pt>
                <c:pt idx="9">
                  <c:v>43.888199999999998</c:v>
                </c:pt>
                <c:pt idx="10">
                  <c:v>42.3277</c:v>
                </c:pt>
                <c:pt idx="11">
                  <c:v>42.132599999999996</c:v>
                </c:pt>
                <c:pt idx="12">
                  <c:v>43.010399999999997</c:v>
                </c:pt>
                <c:pt idx="13">
                  <c:v>44.375799999999998</c:v>
                </c:pt>
                <c:pt idx="14">
                  <c:v>46.3264</c:v>
                </c:pt>
                <c:pt idx="15">
                  <c:v>48.374499999999998</c:v>
                </c:pt>
                <c:pt idx="16">
                  <c:v>50.715200000000003</c:v>
                </c:pt>
                <c:pt idx="17">
                  <c:v>52.958399999999997</c:v>
                </c:pt>
                <c:pt idx="18">
                  <c:v>55.591700000000003</c:v>
                </c:pt>
                <c:pt idx="19">
                  <c:v>58.517600000000002</c:v>
                </c:pt>
                <c:pt idx="20">
                  <c:v>62.516300000000001</c:v>
                </c:pt>
              </c:numCache>
            </c:numRef>
          </c:yVal>
          <c:smooth val="1"/>
          <c:extLst>
            <c:ext xmlns:c16="http://schemas.microsoft.com/office/drawing/2014/chart" uri="{C3380CC4-5D6E-409C-BE32-E72D297353CC}">
              <c16:uniqueId val="{0000001B-7536-4A6B-AE49-F4412E5459EA}"/>
            </c:ext>
          </c:extLst>
        </c:ser>
        <c:ser>
          <c:idx val="5"/>
          <c:order val="28"/>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1150'!$G$9:$G$21</c:f>
              <c:numCache>
                <c:formatCode>General</c:formatCode>
                <c:ptCount val="13"/>
                <c:pt idx="0">
                  <c:v>850.154</c:v>
                </c:pt>
                <c:pt idx="1">
                  <c:v>841.846</c:v>
                </c:pt>
                <c:pt idx="2">
                  <c:v>829.38499999999999</c:v>
                </c:pt>
                <c:pt idx="3">
                  <c:v>818.30799999999999</c:v>
                </c:pt>
                <c:pt idx="4">
                  <c:v>808.61500000000001</c:v>
                </c:pt>
                <c:pt idx="5">
                  <c:v>793.38499999999999</c:v>
                </c:pt>
                <c:pt idx="6">
                  <c:v>783.69200000000001</c:v>
                </c:pt>
                <c:pt idx="7">
                  <c:v>776.76900000000001</c:v>
                </c:pt>
                <c:pt idx="8">
                  <c:v>769.846</c:v>
                </c:pt>
                <c:pt idx="9">
                  <c:v>765.69200000000001</c:v>
                </c:pt>
                <c:pt idx="10">
                  <c:v>764.30799999999999</c:v>
                </c:pt>
                <c:pt idx="11">
                  <c:v>767.077</c:v>
                </c:pt>
                <c:pt idx="12">
                  <c:v>774</c:v>
                </c:pt>
              </c:numCache>
            </c:numRef>
          </c:xVal>
          <c:yVal>
            <c:numRef>
              <c:f>'Efficiency 6G 1150'!$H$9:$H$21</c:f>
              <c:numCache>
                <c:formatCode>General</c:formatCode>
                <c:ptCount val="13"/>
                <c:pt idx="0">
                  <c:v>81.436899999999994</c:v>
                </c:pt>
                <c:pt idx="1">
                  <c:v>78.608599999999996</c:v>
                </c:pt>
                <c:pt idx="2">
                  <c:v>75.097499999999997</c:v>
                </c:pt>
                <c:pt idx="3">
                  <c:v>71.976600000000005</c:v>
                </c:pt>
                <c:pt idx="4">
                  <c:v>68.465500000000006</c:v>
                </c:pt>
                <c:pt idx="5">
                  <c:v>64.856999999999999</c:v>
                </c:pt>
                <c:pt idx="6">
                  <c:v>61.540999999999997</c:v>
                </c:pt>
                <c:pt idx="7">
                  <c:v>57.932400000000001</c:v>
                </c:pt>
                <c:pt idx="8">
                  <c:v>52.958399999999997</c:v>
                </c:pt>
                <c:pt idx="9">
                  <c:v>48.569600000000001</c:v>
                </c:pt>
                <c:pt idx="10">
                  <c:v>44.668399999999998</c:v>
                </c:pt>
                <c:pt idx="11">
                  <c:v>40.084499999999998</c:v>
                </c:pt>
                <c:pt idx="12">
                  <c:v>37.5488</c:v>
                </c:pt>
              </c:numCache>
            </c:numRef>
          </c:yVal>
          <c:smooth val="1"/>
          <c:extLst>
            <c:ext xmlns:c16="http://schemas.microsoft.com/office/drawing/2014/chart" uri="{C3380CC4-5D6E-409C-BE32-E72D297353CC}">
              <c16:uniqueId val="{0000001C-7536-4A6B-AE49-F4412E5459EA}"/>
            </c:ext>
          </c:extLst>
        </c:ser>
        <c:ser>
          <c:idx val="6"/>
          <c:order val="29"/>
          <c:tx>
            <c:strRef>
              <c:f>'Efficiency 6G 1150'!$G$6:$H$6</c:f>
              <c:strCache>
                <c:ptCount val="1"/>
                <c:pt idx="0">
                  <c:v>80%</c:v>
                </c:pt>
              </c:strCache>
            </c:strRef>
          </c:tx>
          <c:spPr>
            <a:ln w="15875" cap="rnd">
              <a:solidFill>
                <a:schemeClr val="bg1">
                  <a:lumMod val="65000"/>
                </a:schemeClr>
              </a:solidFill>
              <a:prstDash val="lgDashDot"/>
              <a:round/>
            </a:ln>
            <a:effectLst/>
          </c:spPr>
          <c:marker>
            <c:symbol val="none"/>
          </c:marker>
          <c:xVal>
            <c:numRef>
              <c:f>'Efficiency 6G 1150'!$G$22:$G$34</c:f>
              <c:numCache>
                <c:formatCode>General</c:formatCode>
                <c:ptCount val="13"/>
                <c:pt idx="0">
                  <c:v>931.846</c:v>
                </c:pt>
                <c:pt idx="1">
                  <c:v>995.53800000000001</c:v>
                </c:pt>
                <c:pt idx="2">
                  <c:v>1067.54</c:v>
                </c:pt>
                <c:pt idx="3">
                  <c:v>1134</c:v>
                </c:pt>
                <c:pt idx="4">
                  <c:v>1203.23</c:v>
                </c:pt>
                <c:pt idx="5">
                  <c:v>1261.3800000000001</c:v>
                </c:pt>
                <c:pt idx="6">
                  <c:v>1340.31</c:v>
                </c:pt>
                <c:pt idx="7">
                  <c:v>1401.23</c:v>
                </c:pt>
                <c:pt idx="8">
                  <c:v>1460.77</c:v>
                </c:pt>
                <c:pt idx="9">
                  <c:v>1530</c:v>
                </c:pt>
                <c:pt idx="10">
                  <c:v>1585.38</c:v>
                </c:pt>
                <c:pt idx="11">
                  <c:v>1654.62</c:v>
                </c:pt>
                <c:pt idx="12">
                  <c:v>1737.69</c:v>
                </c:pt>
              </c:numCache>
            </c:numRef>
          </c:xVal>
          <c:yVal>
            <c:numRef>
              <c:f>'Efficiency 6G 1150'!$H$22:$H$34</c:f>
              <c:numCache>
                <c:formatCode>General</c:formatCode>
                <c:ptCount val="13"/>
                <c:pt idx="0">
                  <c:v>34.135199999999998</c:v>
                </c:pt>
                <c:pt idx="1">
                  <c:v>35.110500000000002</c:v>
                </c:pt>
                <c:pt idx="2">
                  <c:v>36.280900000000003</c:v>
                </c:pt>
                <c:pt idx="3">
                  <c:v>37.646299999999997</c:v>
                </c:pt>
                <c:pt idx="4">
                  <c:v>39.304299999999998</c:v>
                </c:pt>
                <c:pt idx="5">
                  <c:v>40.864800000000002</c:v>
                </c:pt>
                <c:pt idx="6">
                  <c:v>43.205500000000001</c:v>
                </c:pt>
                <c:pt idx="7">
                  <c:v>45.155999999999999</c:v>
                </c:pt>
                <c:pt idx="8">
                  <c:v>47.301699999999997</c:v>
                </c:pt>
                <c:pt idx="9">
                  <c:v>49.837499999999999</c:v>
                </c:pt>
                <c:pt idx="10">
                  <c:v>51.885599999999997</c:v>
                </c:pt>
                <c:pt idx="11">
                  <c:v>54.616399999999999</c:v>
                </c:pt>
                <c:pt idx="12">
                  <c:v>58.127400000000002</c:v>
                </c:pt>
              </c:numCache>
            </c:numRef>
          </c:yVal>
          <c:smooth val="1"/>
          <c:extLst>
            <c:ext xmlns:c16="http://schemas.microsoft.com/office/drawing/2014/chart" uri="{C3380CC4-5D6E-409C-BE32-E72D297353CC}">
              <c16:uniqueId val="{0000001D-7536-4A6B-AE49-F4412E5459EA}"/>
            </c:ext>
          </c:extLst>
        </c:ser>
        <c:ser>
          <c:idx val="7"/>
          <c:order val="30"/>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1150'!$E$9:$E$18</c:f>
              <c:numCache>
                <c:formatCode>General</c:formatCode>
                <c:ptCount val="10"/>
                <c:pt idx="0">
                  <c:v>711.69200000000001</c:v>
                </c:pt>
                <c:pt idx="1">
                  <c:v>692.30799999999999</c:v>
                </c:pt>
                <c:pt idx="2">
                  <c:v>671.53800000000001</c:v>
                </c:pt>
                <c:pt idx="3">
                  <c:v>656.30799999999999</c:v>
                </c:pt>
                <c:pt idx="4">
                  <c:v>639.69200000000001</c:v>
                </c:pt>
                <c:pt idx="5">
                  <c:v>624.46199999999999</c:v>
                </c:pt>
                <c:pt idx="6">
                  <c:v>614.76900000000001</c:v>
                </c:pt>
                <c:pt idx="7">
                  <c:v>607.846</c:v>
                </c:pt>
                <c:pt idx="8">
                  <c:v>603.69200000000001</c:v>
                </c:pt>
                <c:pt idx="9">
                  <c:v>605.077</c:v>
                </c:pt>
              </c:numCache>
            </c:numRef>
          </c:xVal>
          <c:yVal>
            <c:numRef>
              <c:f>'Efficiency 6G 1150'!$F$9:$F$18</c:f>
              <c:numCache>
                <c:formatCode>General</c:formatCode>
                <c:ptCount val="10"/>
                <c:pt idx="0">
                  <c:v>82.022099999999995</c:v>
                </c:pt>
                <c:pt idx="1">
                  <c:v>78.608599999999996</c:v>
                </c:pt>
                <c:pt idx="2">
                  <c:v>75</c:v>
                </c:pt>
                <c:pt idx="3">
                  <c:v>71.293899999999994</c:v>
                </c:pt>
                <c:pt idx="4">
                  <c:v>65.832300000000004</c:v>
                </c:pt>
                <c:pt idx="5">
                  <c:v>59.492800000000003</c:v>
                </c:pt>
                <c:pt idx="6">
                  <c:v>53.445999999999998</c:v>
                </c:pt>
                <c:pt idx="7">
                  <c:v>47.2042</c:v>
                </c:pt>
                <c:pt idx="8">
                  <c:v>42.132599999999996</c:v>
                </c:pt>
                <c:pt idx="9">
                  <c:v>39.109200000000001</c:v>
                </c:pt>
              </c:numCache>
            </c:numRef>
          </c:yVal>
          <c:smooth val="1"/>
          <c:extLst>
            <c:ext xmlns:c16="http://schemas.microsoft.com/office/drawing/2014/chart" uri="{C3380CC4-5D6E-409C-BE32-E72D297353CC}">
              <c16:uniqueId val="{0000001E-7536-4A6B-AE49-F4412E5459EA}"/>
            </c:ext>
          </c:extLst>
        </c:ser>
        <c:ser>
          <c:idx val="8"/>
          <c:order val="31"/>
          <c:tx>
            <c:strRef>
              <c:f>'Efficiency 6G 1150'!$E$6:$F$6</c:f>
              <c:strCache>
                <c:ptCount val="1"/>
                <c:pt idx="0">
                  <c:v>75%</c:v>
                </c:pt>
              </c:strCache>
            </c:strRef>
          </c:tx>
          <c:spPr>
            <a:ln w="15875" cap="rnd">
              <a:solidFill>
                <a:schemeClr val="bg1">
                  <a:lumMod val="65000"/>
                </a:schemeClr>
              </a:solidFill>
              <a:prstDash val="lgDashDot"/>
              <a:round/>
            </a:ln>
            <a:effectLst/>
          </c:spPr>
          <c:marker>
            <c:symbol val="none"/>
          </c:marker>
          <c:xVal>
            <c:numRef>
              <c:f>'Efficiency 6G 1150'!$E$19:$E$34</c:f>
              <c:numCache>
                <c:formatCode>General</c:formatCode>
                <c:ptCount val="16"/>
                <c:pt idx="0">
                  <c:v>1048.1500000000001</c:v>
                </c:pt>
                <c:pt idx="1">
                  <c:v>1085.54</c:v>
                </c:pt>
                <c:pt idx="2">
                  <c:v>1136.77</c:v>
                </c:pt>
                <c:pt idx="3">
                  <c:v>1188</c:v>
                </c:pt>
                <c:pt idx="4">
                  <c:v>1246.1500000000001</c:v>
                </c:pt>
                <c:pt idx="5">
                  <c:v>1302.92</c:v>
                </c:pt>
                <c:pt idx="6">
                  <c:v>1350</c:v>
                </c:pt>
                <c:pt idx="7">
                  <c:v>1408.15</c:v>
                </c:pt>
                <c:pt idx="8">
                  <c:v>1452.46</c:v>
                </c:pt>
                <c:pt idx="9">
                  <c:v>1507.85</c:v>
                </c:pt>
                <c:pt idx="10">
                  <c:v>1556.31</c:v>
                </c:pt>
                <c:pt idx="11">
                  <c:v>1621.38</c:v>
                </c:pt>
                <c:pt idx="12">
                  <c:v>1665.69</c:v>
                </c:pt>
                <c:pt idx="13">
                  <c:v>1714.15</c:v>
                </c:pt>
                <c:pt idx="14">
                  <c:v>1772.31</c:v>
                </c:pt>
                <c:pt idx="15">
                  <c:v>1830.46</c:v>
                </c:pt>
              </c:numCache>
            </c:numRef>
          </c:xVal>
          <c:yVal>
            <c:numRef>
              <c:f>'Efficiency 6G 1150'!$F$19:$F$34</c:f>
              <c:numCache>
                <c:formatCode>General</c:formatCode>
                <c:ptCount val="16"/>
                <c:pt idx="0">
                  <c:v>29.941500000000001</c:v>
                </c:pt>
                <c:pt idx="1">
                  <c:v>30.624199999999998</c:v>
                </c:pt>
                <c:pt idx="2">
                  <c:v>31.404399999999999</c:v>
                </c:pt>
                <c:pt idx="3">
                  <c:v>32.6723</c:v>
                </c:pt>
                <c:pt idx="4">
                  <c:v>33.940199999999997</c:v>
                </c:pt>
                <c:pt idx="5">
                  <c:v>35.403100000000002</c:v>
                </c:pt>
                <c:pt idx="6">
                  <c:v>36.475900000000003</c:v>
                </c:pt>
                <c:pt idx="7">
                  <c:v>38.133899999999997</c:v>
                </c:pt>
                <c:pt idx="8">
                  <c:v>39.499400000000001</c:v>
                </c:pt>
                <c:pt idx="9">
                  <c:v>41.254899999999999</c:v>
                </c:pt>
                <c:pt idx="10">
                  <c:v>42.9129</c:v>
                </c:pt>
                <c:pt idx="11">
                  <c:v>44.863500000000002</c:v>
                </c:pt>
                <c:pt idx="12">
                  <c:v>46.3264</c:v>
                </c:pt>
                <c:pt idx="13">
                  <c:v>48.179499999999997</c:v>
                </c:pt>
                <c:pt idx="14">
                  <c:v>50.422600000000003</c:v>
                </c:pt>
                <c:pt idx="15">
                  <c:v>52.665799999999997</c:v>
                </c:pt>
              </c:numCache>
            </c:numRef>
          </c:yVal>
          <c:smooth val="1"/>
          <c:extLst>
            <c:ext xmlns:c16="http://schemas.microsoft.com/office/drawing/2014/chart" uri="{C3380CC4-5D6E-409C-BE32-E72D297353CC}">
              <c16:uniqueId val="{0000001F-7536-4A6B-AE49-F4412E5459EA}"/>
            </c:ext>
          </c:extLst>
        </c:ser>
        <c:ser>
          <c:idx val="9"/>
          <c:order val="32"/>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1150'!$C$9:$C$17</c:f>
              <c:numCache>
                <c:formatCode>General</c:formatCode>
                <c:ptCount val="9"/>
                <c:pt idx="0">
                  <c:v>620.30799999999999</c:v>
                </c:pt>
                <c:pt idx="1">
                  <c:v>596.76900000000001</c:v>
                </c:pt>
                <c:pt idx="2">
                  <c:v>574.61500000000001</c:v>
                </c:pt>
                <c:pt idx="3">
                  <c:v>558</c:v>
                </c:pt>
                <c:pt idx="4">
                  <c:v>544.154</c:v>
                </c:pt>
                <c:pt idx="5">
                  <c:v>531.69200000000001</c:v>
                </c:pt>
                <c:pt idx="6">
                  <c:v>523.38499999999999</c:v>
                </c:pt>
                <c:pt idx="7">
                  <c:v>516.46199999999999</c:v>
                </c:pt>
                <c:pt idx="8">
                  <c:v>512.30799999999999</c:v>
                </c:pt>
              </c:numCache>
            </c:numRef>
          </c:xVal>
          <c:yVal>
            <c:numRef>
              <c:f>'Efficiency 6G 1150'!$D$9:$D$17</c:f>
              <c:numCache>
                <c:formatCode>General</c:formatCode>
                <c:ptCount val="9"/>
                <c:pt idx="0">
                  <c:v>82.314700000000002</c:v>
                </c:pt>
                <c:pt idx="1">
                  <c:v>78.023399999999995</c:v>
                </c:pt>
                <c:pt idx="2">
                  <c:v>72.561800000000005</c:v>
                </c:pt>
                <c:pt idx="3">
                  <c:v>68.465500000000006</c:v>
                </c:pt>
                <c:pt idx="4">
                  <c:v>63.979199999999999</c:v>
                </c:pt>
                <c:pt idx="5">
                  <c:v>58.712600000000002</c:v>
                </c:pt>
                <c:pt idx="6">
                  <c:v>52.860900000000001</c:v>
                </c:pt>
                <c:pt idx="7">
                  <c:v>47.594299999999997</c:v>
                </c:pt>
                <c:pt idx="8">
                  <c:v>40.084499999999998</c:v>
                </c:pt>
              </c:numCache>
            </c:numRef>
          </c:yVal>
          <c:smooth val="1"/>
          <c:extLst>
            <c:ext xmlns:c16="http://schemas.microsoft.com/office/drawing/2014/chart" uri="{C3380CC4-5D6E-409C-BE32-E72D297353CC}">
              <c16:uniqueId val="{00000020-7536-4A6B-AE49-F4412E5459EA}"/>
            </c:ext>
          </c:extLst>
        </c:ser>
        <c:ser>
          <c:idx val="10"/>
          <c:order val="33"/>
          <c:tx>
            <c:strRef>
              <c:f>'Efficiency 6G 1150'!$C$6:$D$6</c:f>
              <c:strCache>
                <c:ptCount val="1"/>
                <c:pt idx="0">
                  <c:v>70%</c:v>
                </c:pt>
              </c:strCache>
            </c:strRef>
          </c:tx>
          <c:spPr>
            <a:ln w="15875" cap="rnd">
              <a:solidFill>
                <a:schemeClr val="bg1">
                  <a:lumMod val="65000"/>
                </a:schemeClr>
              </a:solidFill>
              <a:prstDash val="lgDashDot"/>
              <a:round/>
            </a:ln>
            <a:effectLst/>
          </c:spPr>
          <c:marker>
            <c:symbol val="none"/>
          </c:marker>
          <c:xVal>
            <c:numRef>
              <c:f>'Efficiency 6G 1150'!$C$18:$C$27</c:f>
              <c:numCache>
                <c:formatCode>General</c:formatCode>
                <c:ptCount val="10"/>
                <c:pt idx="0">
                  <c:v>1140.92</c:v>
                </c:pt>
                <c:pt idx="1">
                  <c:v>1200.46</c:v>
                </c:pt>
                <c:pt idx="2">
                  <c:v>1278</c:v>
                </c:pt>
                <c:pt idx="3">
                  <c:v>1355.54</c:v>
                </c:pt>
                <c:pt idx="4">
                  <c:v>1449.69</c:v>
                </c:pt>
                <c:pt idx="5">
                  <c:v>1548</c:v>
                </c:pt>
                <c:pt idx="6">
                  <c:v>1629.69</c:v>
                </c:pt>
                <c:pt idx="7">
                  <c:v>1725.23</c:v>
                </c:pt>
                <c:pt idx="8">
                  <c:v>1815.23</c:v>
                </c:pt>
                <c:pt idx="9">
                  <c:v>1899.69</c:v>
                </c:pt>
              </c:numCache>
            </c:numRef>
          </c:xVal>
          <c:yVal>
            <c:numRef>
              <c:f>'Efficiency 6G 1150'!$D$18:$D$27</c:f>
              <c:numCache>
                <c:formatCode>General</c:formatCode>
                <c:ptCount val="10"/>
                <c:pt idx="0">
                  <c:v>26.332899999999999</c:v>
                </c:pt>
                <c:pt idx="1">
                  <c:v>27.308199999999999</c:v>
                </c:pt>
                <c:pt idx="2">
                  <c:v>28.966200000000001</c:v>
                </c:pt>
                <c:pt idx="3">
                  <c:v>31.014299999999999</c:v>
                </c:pt>
                <c:pt idx="4">
                  <c:v>33.1599</c:v>
                </c:pt>
                <c:pt idx="5">
                  <c:v>35.793199999999999</c:v>
                </c:pt>
                <c:pt idx="6">
                  <c:v>38.329000000000001</c:v>
                </c:pt>
                <c:pt idx="7">
                  <c:v>41.4499</c:v>
                </c:pt>
                <c:pt idx="8">
                  <c:v>44.570900000000002</c:v>
                </c:pt>
                <c:pt idx="9">
                  <c:v>47.301699999999997</c:v>
                </c:pt>
              </c:numCache>
            </c:numRef>
          </c:yVal>
          <c:smooth val="1"/>
          <c:extLst>
            <c:ext xmlns:c16="http://schemas.microsoft.com/office/drawing/2014/chart" uri="{C3380CC4-5D6E-409C-BE32-E72D297353CC}">
              <c16:uniqueId val="{00000021-7536-4A6B-AE49-F4412E5459EA}"/>
            </c:ext>
          </c:extLst>
        </c:ser>
        <c:ser>
          <c:idx val="11"/>
          <c:order val="34"/>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1150'!$A$9:$A$20</c:f>
              <c:numCache>
                <c:formatCode>General</c:formatCode>
                <c:ptCount val="12"/>
                <c:pt idx="0">
                  <c:v>451.38499999999999</c:v>
                </c:pt>
                <c:pt idx="1">
                  <c:v>438.923</c:v>
                </c:pt>
                <c:pt idx="2">
                  <c:v>430.61500000000001</c:v>
                </c:pt>
                <c:pt idx="3">
                  <c:v>419.53800000000001</c:v>
                </c:pt>
                <c:pt idx="4">
                  <c:v>412.61500000000001</c:v>
                </c:pt>
                <c:pt idx="5">
                  <c:v>402.923</c:v>
                </c:pt>
                <c:pt idx="6">
                  <c:v>397.38499999999999</c:v>
                </c:pt>
                <c:pt idx="7">
                  <c:v>394.61500000000001</c:v>
                </c:pt>
                <c:pt idx="8">
                  <c:v>390.46199999999999</c:v>
                </c:pt>
                <c:pt idx="9">
                  <c:v>390.46199999999999</c:v>
                </c:pt>
                <c:pt idx="10">
                  <c:v>391.846</c:v>
                </c:pt>
                <c:pt idx="11">
                  <c:v>389.077</c:v>
                </c:pt>
              </c:numCache>
            </c:numRef>
          </c:xVal>
          <c:yVal>
            <c:numRef>
              <c:f>'Efficiency 6G 1150'!$B$9:$B$20</c:f>
              <c:numCache>
                <c:formatCode>General</c:formatCode>
                <c:ptCount val="12"/>
                <c:pt idx="0">
                  <c:v>83.094899999999996</c:v>
                </c:pt>
                <c:pt idx="1">
                  <c:v>80.364099999999993</c:v>
                </c:pt>
                <c:pt idx="2">
                  <c:v>76.755499999999998</c:v>
                </c:pt>
                <c:pt idx="3">
                  <c:v>72.561800000000005</c:v>
                </c:pt>
                <c:pt idx="4">
                  <c:v>68.465500000000006</c:v>
                </c:pt>
                <c:pt idx="5">
                  <c:v>63.296500000000002</c:v>
                </c:pt>
                <c:pt idx="6">
                  <c:v>59.005200000000002</c:v>
                </c:pt>
                <c:pt idx="7">
                  <c:v>55.396599999999999</c:v>
                </c:pt>
                <c:pt idx="8">
                  <c:v>51.885599999999997</c:v>
                </c:pt>
                <c:pt idx="9">
                  <c:v>48.179499999999997</c:v>
                </c:pt>
                <c:pt idx="10">
                  <c:v>43.400500000000001</c:v>
                </c:pt>
                <c:pt idx="11">
                  <c:v>40.864800000000002</c:v>
                </c:pt>
              </c:numCache>
            </c:numRef>
          </c:yVal>
          <c:smooth val="1"/>
          <c:extLst>
            <c:ext xmlns:c16="http://schemas.microsoft.com/office/drawing/2014/chart" uri="{C3380CC4-5D6E-409C-BE32-E72D297353CC}">
              <c16:uniqueId val="{00000022-7536-4A6B-AE49-F4412E5459EA}"/>
            </c:ext>
          </c:extLst>
        </c:ser>
        <c:ser>
          <c:idx val="12"/>
          <c:order val="35"/>
          <c:tx>
            <c:strRef>
              <c:f>'Efficiency 6G 1150'!$A$6:$B$6</c:f>
              <c:strCache>
                <c:ptCount val="1"/>
                <c:pt idx="0">
                  <c:v>60%</c:v>
                </c:pt>
              </c:strCache>
            </c:strRef>
          </c:tx>
          <c:spPr>
            <a:ln w="15875" cap="rnd">
              <a:solidFill>
                <a:schemeClr val="bg1">
                  <a:lumMod val="65000"/>
                </a:schemeClr>
              </a:solidFill>
              <a:prstDash val="lgDashDot"/>
              <a:round/>
            </a:ln>
            <a:effectLst/>
          </c:spPr>
          <c:marker>
            <c:symbol val="none"/>
          </c:marker>
          <c:xVal>
            <c:numRef>
              <c:f>'Efficiency 6G 1150'!$A$21:$A$30</c:f>
              <c:numCache>
                <c:formatCode>General</c:formatCode>
                <c:ptCount val="10"/>
                <c:pt idx="0">
                  <c:v>1248.92</c:v>
                </c:pt>
                <c:pt idx="1">
                  <c:v>1302.92</c:v>
                </c:pt>
                <c:pt idx="2">
                  <c:v>1363.85</c:v>
                </c:pt>
                <c:pt idx="3">
                  <c:v>1458</c:v>
                </c:pt>
                <c:pt idx="4">
                  <c:v>1542.46</c:v>
                </c:pt>
                <c:pt idx="5">
                  <c:v>1640.77</c:v>
                </c:pt>
                <c:pt idx="6">
                  <c:v>1733.54</c:v>
                </c:pt>
                <c:pt idx="7">
                  <c:v>1833.23</c:v>
                </c:pt>
                <c:pt idx="8">
                  <c:v>1914.92</c:v>
                </c:pt>
                <c:pt idx="9">
                  <c:v>2003.54</c:v>
                </c:pt>
              </c:numCache>
            </c:numRef>
          </c:xVal>
          <c:yVal>
            <c:numRef>
              <c:f>'Efficiency 6G 1150'!$B$21:$B$30</c:f>
              <c:numCache>
                <c:formatCode>General</c:formatCode>
                <c:ptCount val="10"/>
                <c:pt idx="0">
                  <c:v>20.676200000000001</c:v>
                </c:pt>
                <c:pt idx="1">
                  <c:v>21.748999999999999</c:v>
                </c:pt>
                <c:pt idx="2">
                  <c:v>22.626799999999999</c:v>
                </c:pt>
                <c:pt idx="3">
                  <c:v>24.674900000000001</c:v>
                </c:pt>
                <c:pt idx="4">
                  <c:v>26.820499999999999</c:v>
                </c:pt>
                <c:pt idx="5">
                  <c:v>29.258800000000001</c:v>
                </c:pt>
                <c:pt idx="6">
                  <c:v>31.794499999999999</c:v>
                </c:pt>
                <c:pt idx="7">
                  <c:v>34.330300000000001</c:v>
                </c:pt>
                <c:pt idx="8">
                  <c:v>36.573500000000003</c:v>
                </c:pt>
                <c:pt idx="9">
                  <c:v>39.011699999999998</c:v>
                </c:pt>
              </c:numCache>
            </c:numRef>
          </c:yVal>
          <c:smooth val="1"/>
          <c:extLst>
            <c:ext xmlns:c16="http://schemas.microsoft.com/office/drawing/2014/chart" uri="{C3380CC4-5D6E-409C-BE32-E72D297353CC}">
              <c16:uniqueId val="{00000023-7536-4A6B-AE49-F4412E5459EA}"/>
            </c:ext>
          </c:extLst>
        </c:ser>
        <c:ser>
          <c:idx val="16"/>
          <c:order val="36"/>
          <c:tx>
            <c:strRef>
              <c:f>'Brake Horsepower 6G 1150'!$K$6:$L$6</c:f>
              <c:strCache>
                <c:ptCount val="1"/>
                <c:pt idx="0">
                  <c:v>40HP</c:v>
                </c:pt>
              </c:strCache>
            </c:strRef>
          </c:tx>
          <c:spPr>
            <a:ln w="15875" cap="rnd">
              <a:solidFill>
                <a:schemeClr val="bg1">
                  <a:lumMod val="65000"/>
                </a:schemeClr>
              </a:solidFill>
              <a:prstDash val="lgDashDotDot"/>
              <a:round/>
            </a:ln>
            <a:effectLst/>
          </c:spPr>
          <c:marker>
            <c:symbol val="none"/>
          </c:marker>
          <c:xVal>
            <c:numRef>
              <c:f>'Brake Horsepower 6G 1150'!$K$9:$K$13</c:f>
              <c:numCache>
                <c:formatCode>General</c:formatCode>
                <c:ptCount val="5"/>
                <c:pt idx="0">
                  <c:v>2022.15</c:v>
                </c:pt>
                <c:pt idx="1">
                  <c:v>2059.52</c:v>
                </c:pt>
                <c:pt idx="2">
                  <c:v>2102.42</c:v>
                </c:pt>
                <c:pt idx="3">
                  <c:v>2130.1</c:v>
                </c:pt>
                <c:pt idx="4">
                  <c:v>2179.9299999999998</c:v>
                </c:pt>
              </c:numCache>
            </c:numRef>
          </c:xVal>
          <c:yVal>
            <c:numRef>
              <c:f>'Brake Horsepower 6G 1150'!$L$9:$L$13</c:f>
              <c:numCache>
                <c:formatCode>General</c:formatCode>
                <c:ptCount val="5"/>
                <c:pt idx="0">
                  <c:v>57.017499999999998</c:v>
                </c:pt>
                <c:pt idx="1">
                  <c:v>53.703699999999998</c:v>
                </c:pt>
                <c:pt idx="2">
                  <c:v>49.902500000000003</c:v>
                </c:pt>
                <c:pt idx="3">
                  <c:v>47.173499999999997</c:v>
                </c:pt>
                <c:pt idx="4">
                  <c:v>41.812899999999999</c:v>
                </c:pt>
              </c:numCache>
            </c:numRef>
          </c:yVal>
          <c:smooth val="1"/>
          <c:extLst>
            <c:ext xmlns:c16="http://schemas.microsoft.com/office/drawing/2014/chart" uri="{C3380CC4-5D6E-409C-BE32-E72D297353CC}">
              <c16:uniqueId val="{00000024-7536-4A6B-AE49-F4412E5459EA}"/>
            </c:ext>
          </c:extLst>
        </c:ser>
        <c:ser>
          <c:idx val="17"/>
          <c:order val="37"/>
          <c:tx>
            <c:strRef>
              <c:f>'Brake Horsepower 6G 1150'!$I$6:$J$6</c:f>
              <c:strCache>
                <c:ptCount val="1"/>
                <c:pt idx="0">
                  <c:v>30HP</c:v>
                </c:pt>
              </c:strCache>
            </c:strRef>
          </c:tx>
          <c:spPr>
            <a:ln w="15875" cap="rnd">
              <a:solidFill>
                <a:schemeClr val="bg1">
                  <a:lumMod val="65000"/>
                </a:schemeClr>
              </a:solidFill>
              <a:prstDash val="lgDashDotDot"/>
              <a:round/>
            </a:ln>
            <a:effectLst/>
          </c:spPr>
          <c:marker>
            <c:symbol val="none"/>
          </c:marker>
          <c:xVal>
            <c:numRef>
              <c:f>'Brake Horsepower 6G 1150'!$I$9:$I$20</c:f>
              <c:numCache>
                <c:formatCode>General</c:formatCode>
                <c:ptCount val="12"/>
                <c:pt idx="0">
                  <c:v>1494.81</c:v>
                </c:pt>
                <c:pt idx="1">
                  <c:v>1528.03</c:v>
                </c:pt>
                <c:pt idx="2">
                  <c:v>1564.01</c:v>
                </c:pt>
                <c:pt idx="3">
                  <c:v>1598.62</c:v>
                </c:pt>
                <c:pt idx="4">
                  <c:v>1637.37</c:v>
                </c:pt>
                <c:pt idx="5">
                  <c:v>1684.43</c:v>
                </c:pt>
                <c:pt idx="6">
                  <c:v>1728.72</c:v>
                </c:pt>
                <c:pt idx="7">
                  <c:v>1771.63</c:v>
                </c:pt>
                <c:pt idx="8">
                  <c:v>1809</c:v>
                </c:pt>
                <c:pt idx="9">
                  <c:v>1868.51</c:v>
                </c:pt>
                <c:pt idx="10">
                  <c:v>1908.65</c:v>
                </c:pt>
                <c:pt idx="11">
                  <c:v>1969.55</c:v>
                </c:pt>
              </c:numCache>
            </c:numRef>
          </c:xVal>
          <c:yVal>
            <c:numRef>
              <c:f>'Brake Horsepower 6G 1150'!$J$9:$J$20</c:f>
              <c:numCache>
                <c:formatCode>General</c:formatCode>
                <c:ptCount val="12"/>
                <c:pt idx="0">
                  <c:v>68.810900000000004</c:v>
                </c:pt>
                <c:pt idx="1">
                  <c:v>66.666700000000006</c:v>
                </c:pt>
                <c:pt idx="2">
                  <c:v>64.522400000000005</c:v>
                </c:pt>
                <c:pt idx="3">
                  <c:v>62.573099999999997</c:v>
                </c:pt>
                <c:pt idx="4">
                  <c:v>60.331400000000002</c:v>
                </c:pt>
                <c:pt idx="5">
                  <c:v>56.920099999999998</c:v>
                </c:pt>
                <c:pt idx="6">
                  <c:v>53.508800000000001</c:v>
                </c:pt>
                <c:pt idx="7">
                  <c:v>50.389899999999997</c:v>
                </c:pt>
                <c:pt idx="8">
                  <c:v>47.758299999999998</c:v>
                </c:pt>
                <c:pt idx="9">
                  <c:v>43.567300000000003</c:v>
                </c:pt>
                <c:pt idx="10">
                  <c:v>40.448300000000003</c:v>
                </c:pt>
                <c:pt idx="11">
                  <c:v>35.477600000000002</c:v>
                </c:pt>
              </c:numCache>
            </c:numRef>
          </c:yVal>
          <c:smooth val="1"/>
          <c:extLst>
            <c:ext xmlns:c16="http://schemas.microsoft.com/office/drawing/2014/chart" uri="{C3380CC4-5D6E-409C-BE32-E72D297353CC}">
              <c16:uniqueId val="{00000025-7536-4A6B-AE49-F4412E5459EA}"/>
            </c:ext>
          </c:extLst>
        </c:ser>
        <c:ser>
          <c:idx val="18"/>
          <c:order val="38"/>
          <c:tx>
            <c:strRef>
              <c:f>'Brake Horsepower 6G 1150'!$G$6:$H$6</c:f>
              <c:strCache>
                <c:ptCount val="1"/>
                <c:pt idx="0">
                  <c:v>25HP</c:v>
                </c:pt>
              </c:strCache>
            </c:strRef>
          </c:tx>
          <c:spPr>
            <a:ln w="15875" cap="rnd">
              <a:solidFill>
                <a:schemeClr val="bg1">
                  <a:lumMod val="65000"/>
                </a:schemeClr>
              </a:solidFill>
              <a:prstDash val="lgDashDotDot"/>
              <a:round/>
            </a:ln>
            <a:effectLst/>
          </c:spPr>
          <c:marker>
            <c:symbol val="none"/>
          </c:marker>
          <c:xVal>
            <c:numRef>
              <c:f>'Brake Horsepower 6G 1150'!$G$9:$G$26</c:f>
              <c:numCache>
                <c:formatCode>General</c:formatCode>
                <c:ptCount val="18"/>
                <c:pt idx="0">
                  <c:v>1060.21</c:v>
                </c:pt>
                <c:pt idx="1">
                  <c:v>1082.3499999999999</c:v>
                </c:pt>
                <c:pt idx="2">
                  <c:v>1115.57</c:v>
                </c:pt>
                <c:pt idx="3">
                  <c:v>1152.94</c:v>
                </c:pt>
                <c:pt idx="4">
                  <c:v>1200</c:v>
                </c:pt>
                <c:pt idx="5">
                  <c:v>1259.52</c:v>
                </c:pt>
                <c:pt idx="6">
                  <c:v>1316.26</c:v>
                </c:pt>
                <c:pt idx="7">
                  <c:v>1371.63</c:v>
                </c:pt>
                <c:pt idx="8">
                  <c:v>1413.15</c:v>
                </c:pt>
                <c:pt idx="9">
                  <c:v>1453.29</c:v>
                </c:pt>
                <c:pt idx="10">
                  <c:v>1501.73</c:v>
                </c:pt>
                <c:pt idx="11">
                  <c:v>1540.48</c:v>
                </c:pt>
                <c:pt idx="12">
                  <c:v>1591.7</c:v>
                </c:pt>
                <c:pt idx="13">
                  <c:v>1641.52</c:v>
                </c:pt>
                <c:pt idx="14">
                  <c:v>1683.04</c:v>
                </c:pt>
                <c:pt idx="15">
                  <c:v>1739.79</c:v>
                </c:pt>
                <c:pt idx="16">
                  <c:v>1781.31</c:v>
                </c:pt>
                <c:pt idx="17">
                  <c:v>1838.06</c:v>
                </c:pt>
              </c:numCache>
            </c:numRef>
          </c:xVal>
          <c:yVal>
            <c:numRef>
              <c:f>'Brake Horsepower 6G 1150'!$H$9:$H$26</c:f>
              <c:numCache>
                <c:formatCode>General</c:formatCode>
                <c:ptCount val="18"/>
                <c:pt idx="0">
                  <c:v>79.044799999999995</c:v>
                </c:pt>
                <c:pt idx="1">
                  <c:v>77.582800000000006</c:v>
                </c:pt>
                <c:pt idx="2">
                  <c:v>75.730999999999995</c:v>
                </c:pt>
                <c:pt idx="3">
                  <c:v>73.879099999999994</c:v>
                </c:pt>
                <c:pt idx="4">
                  <c:v>71.344999999999999</c:v>
                </c:pt>
                <c:pt idx="5">
                  <c:v>68.128699999999995</c:v>
                </c:pt>
                <c:pt idx="6">
                  <c:v>65.399600000000007</c:v>
                </c:pt>
                <c:pt idx="7">
                  <c:v>62.4756</c:v>
                </c:pt>
                <c:pt idx="8">
                  <c:v>59.844099999999997</c:v>
                </c:pt>
                <c:pt idx="9">
                  <c:v>57.699800000000003</c:v>
                </c:pt>
                <c:pt idx="10">
                  <c:v>54.775799999999997</c:v>
                </c:pt>
                <c:pt idx="11">
                  <c:v>52.046799999999998</c:v>
                </c:pt>
                <c:pt idx="12">
                  <c:v>48.927900000000001</c:v>
                </c:pt>
                <c:pt idx="13">
                  <c:v>45.613999999999997</c:v>
                </c:pt>
                <c:pt idx="14">
                  <c:v>42.592599999999997</c:v>
                </c:pt>
                <c:pt idx="15">
                  <c:v>38.791400000000003</c:v>
                </c:pt>
                <c:pt idx="16">
                  <c:v>35.672499999999999</c:v>
                </c:pt>
                <c:pt idx="17">
                  <c:v>31.676400000000001</c:v>
                </c:pt>
              </c:numCache>
            </c:numRef>
          </c:yVal>
          <c:smooth val="1"/>
          <c:extLst>
            <c:ext xmlns:c16="http://schemas.microsoft.com/office/drawing/2014/chart" uri="{C3380CC4-5D6E-409C-BE32-E72D297353CC}">
              <c16:uniqueId val="{00000026-7536-4A6B-AE49-F4412E5459EA}"/>
            </c:ext>
          </c:extLst>
        </c:ser>
        <c:ser>
          <c:idx val="19"/>
          <c:order val="39"/>
          <c:tx>
            <c:strRef>
              <c:f>'Brake Horsepower 6G 1150'!$E$6:$F$6</c:f>
              <c:strCache>
                <c:ptCount val="1"/>
                <c:pt idx="0">
                  <c:v>20HP</c:v>
                </c:pt>
              </c:strCache>
            </c:strRef>
          </c:tx>
          <c:spPr>
            <a:ln w="15875" cap="rnd">
              <a:solidFill>
                <a:schemeClr val="bg1">
                  <a:lumMod val="65000"/>
                </a:schemeClr>
              </a:solidFill>
              <a:prstDash val="lgDashDotDot"/>
              <a:round/>
            </a:ln>
            <a:effectLst/>
          </c:spPr>
          <c:marker>
            <c:symbol val="none"/>
          </c:marker>
          <c:xVal>
            <c:numRef>
              <c:f>'Brake Horsepower 6G 1150'!$E$9:$E$28</c:f>
              <c:numCache>
                <c:formatCode>General</c:formatCode>
                <c:ptCount val="20"/>
                <c:pt idx="0">
                  <c:v>728.02800000000002</c:v>
                </c:pt>
                <c:pt idx="1">
                  <c:v>775.08600000000001</c:v>
                </c:pt>
                <c:pt idx="2">
                  <c:v>833.21799999999996</c:v>
                </c:pt>
                <c:pt idx="3">
                  <c:v>877.50900000000001</c:v>
                </c:pt>
                <c:pt idx="4">
                  <c:v>920.41499999999996</c:v>
                </c:pt>
                <c:pt idx="5">
                  <c:v>981.31500000000005</c:v>
                </c:pt>
                <c:pt idx="6">
                  <c:v>1031.1400000000001</c:v>
                </c:pt>
                <c:pt idx="7">
                  <c:v>1083.74</c:v>
                </c:pt>
                <c:pt idx="8">
                  <c:v>1130.8</c:v>
                </c:pt>
                <c:pt idx="9">
                  <c:v>1180.6199999999999</c:v>
                </c:pt>
                <c:pt idx="10">
                  <c:v>1235.99</c:v>
                </c:pt>
                <c:pt idx="11">
                  <c:v>1281.6600000000001</c:v>
                </c:pt>
                <c:pt idx="12">
                  <c:v>1327.34</c:v>
                </c:pt>
                <c:pt idx="13">
                  <c:v>1378.55</c:v>
                </c:pt>
                <c:pt idx="14">
                  <c:v>1421.45</c:v>
                </c:pt>
                <c:pt idx="15">
                  <c:v>1467.13</c:v>
                </c:pt>
                <c:pt idx="16">
                  <c:v>1515.57</c:v>
                </c:pt>
                <c:pt idx="17">
                  <c:v>1562.63</c:v>
                </c:pt>
                <c:pt idx="18">
                  <c:v>1602.77</c:v>
                </c:pt>
                <c:pt idx="19">
                  <c:v>1674.74</c:v>
                </c:pt>
              </c:numCache>
            </c:numRef>
          </c:xVal>
          <c:yVal>
            <c:numRef>
              <c:f>'Brake Horsepower 6G 1150'!$F$9:$F$28</c:f>
              <c:numCache>
                <c:formatCode>General</c:formatCode>
                <c:ptCount val="20"/>
                <c:pt idx="0">
                  <c:v>82.066299999999998</c:v>
                </c:pt>
                <c:pt idx="1">
                  <c:v>79.239800000000002</c:v>
                </c:pt>
                <c:pt idx="2">
                  <c:v>76.120900000000006</c:v>
                </c:pt>
                <c:pt idx="3">
                  <c:v>73.586699999999993</c:v>
                </c:pt>
                <c:pt idx="4">
                  <c:v>71.150099999999995</c:v>
                </c:pt>
                <c:pt idx="5">
                  <c:v>68.128699999999995</c:v>
                </c:pt>
                <c:pt idx="6">
                  <c:v>65.497100000000003</c:v>
                </c:pt>
                <c:pt idx="7">
                  <c:v>62.573099999999997</c:v>
                </c:pt>
                <c:pt idx="8">
                  <c:v>60.136499999999998</c:v>
                </c:pt>
                <c:pt idx="9">
                  <c:v>57.6023</c:v>
                </c:pt>
                <c:pt idx="10">
                  <c:v>54.970799999999997</c:v>
                </c:pt>
                <c:pt idx="11">
                  <c:v>52.534100000000002</c:v>
                </c:pt>
                <c:pt idx="12">
                  <c:v>49.805100000000003</c:v>
                </c:pt>
                <c:pt idx="13">
                  <c:v>46.881100000000004</c:v>
                </c:pt>
                <c:pt idx="14">
                  <c:v>44.152000000000001</c:v>
                </c:pt>
                <c:pt idx="15">
                  <c:v>41.325499999999998</c:v>
                </c:pt>
                <c:pt idx="16">
                  <c:v>38.304099999999998</c:v>
                </c:pt>
                <c:pt idx="17">
                  <c:v>35.282600000000002</c:v>
                </c:pt>
                <c:pt idx="18">
                  <c:v>32.456099999999999</c:v>
                </c:pt>
                <c:pt idx="19">
                  <c:v>27.387899999999998</c:v>
                </c:pt>
              </c:numCache>
            </c:numRef>
          </c:yVal>
          <c:smooth val="1"/>
          <c:extLst>
            <c:ext xmlns:c16="http://schemas.microsoft.com/office/drawing/2014/chart" uri="{C3380CC4-5D6E-409C-BE32-E72D297353CC}">
              <c16:uniqueId val="{00000027-7536-4A6B-AE49-F4412E5459EA}"/>
            </c:ext>
          </c:extLst>
        </c:ser>
        <c:ser>
          <c:idx val="20"/>
          <c:order val="40"/>
          <c:tx>
            <c:strRef>
              <c:f>'Brake Horsepower 6G 1150'!$C$6:$D$6</c:f>
              <c:strCache>
                <c:ptCount val="1"/>
                <c:pt idx="0">
                  <c:v>15HP</c:v>
                </c:pt>
              </c:strCache>
            </c:strRef>
          </c:tx>
          <c:spPr>
            <a:ln w="15875" cap="rnd">
              <a:solidFill>
                <a:schemeClr val="bg1">
                  <a:lumMod val="65000"/>
                </a:schemeClr>
              </a:solidFill>
              <a:prstDash val="lgDashDotDot"/>
              <a:round/>
            </a:ln>
            <a:effectLst/>
          </c:spPr>
          <c:marker>
            <c:symbol val="none"/>
          </c:marker>
          <c:xVal>
            <c:numRef>
              <c:f>'Brake Horsepower 6G 1150'!$C$9:$C$33</c:f>
              <c:numCache>
                <c:formatCode>General</c:formatCode>
                <c:ptCount val="25"/>
                <c:pt idx="0">
                  <c:v>441.52199999999999</c:v>
                </c:pt>
                <c:pt idx="1">
                  <c:v>483.04500000000002</c:v>
                </c:pt>
                <c:pt idx="2">
                  <c:v>534.25599999999997</c:v>
                </c:pt>
                <c:pt idx="3">
                  <c:v>575.779</c:v>
                </c:pt>
                <c:pt idx="4">
                  <c:v>615.91700000000003</c:v>
                </c:pt>
                <c:pt idx="5">
                  <c:v>656.05499999999995</c:v>
                </c:pt>
                <c:pt idx="6">
                  <c:v>693.42600000000004</c:v>
                </c:pt>
                <c:pt idx="7">
                  <c:v>740.48400000000004</c:v>
                </c:pt>
                <c:pt idx="8">
                  <c:v>786.15899999999999</c:v>
                </c:pt>
                <c:pt idx="9">
                  <c:v>837.37</c:v>
                </c:pt>
                <c:pt idx="10">
                  <c:v>888.58100000000002</c:v>
                </c:pt>
                <c:pt idx="11">
                  <c:v>941.17600000000004</c:v>
                </c:pt>
                <c:pt idx="12">
                  <c:v>997.92399999999998</c:v>
                </c:pt>
                <c:pt idx="13">
                  <c:v>1051.9000000000001</c:v>
                </c:pt>
                <c:pt idx="14">
                  <c:v>1104.5</c:v>
                </c:pt>
                <c:pt idx="15">
                  <c:v>1151.56</c:v>
                </c:pt>
                <c:pt idx="16">
                  <c:v>1200</c:v>
                </c:pt>
                <c:pt idx="17">
                  <c:v>1252.5999999999999</c:v>
                </c:pt>
                <c:pt idx="18">
                  <c:v>1292.73</c:v>
                </c:pt>
                <c:pt idx="19">
                  <c:v>1321.8</c:v>
                </c:pt>
                <c:pt idx="20">
                  <c:v>1343.94</c:v>
                </c:pt>
                <c:pt idx="21">
                  <c:v>1371.63</c:v>
                </c:pt>
                <c:pt idx="22">
                  <c:v>1399.31</c:v>
                </c:pt>
                <c:pt idx="23">
                  <c:v>1438.06</c:v>
                </c:pt>
                <c:pt idx="24">
                  <c:v>1493.43</c:v>
                </c:pt>
              </c:numCache>
            </c:numRef>
          </c:xVal>
          <c:yVal>
            <c:numRef>
              <c:f>'Brake Horsepower 6G 1150'!$D$9:$D$33</c:f>
              <c:numCache>
                <c:formatCode>General</c:formatCode>
                <c:ptCount val="25"/>
                <c:pt idx="0">
                  <c:v>79.727099999999993</c:v>
                </c:pt>
                <c:pt idx="1">
                  <c:v>77.582800000000006</c:v>
                </c:pt>
                <c:pt idx="2">
                  <c:v>74.463899999999995</c:v>
                </c:pt>
                <c:pt idx="3">
                  <c:v>72.222200000000001</c:v>
                </c:pt>
                <c:pt idx="4">
                  <c:v>70.175399999999996</c:v>
                </c:pt>
                <c:pt idx="5">
                  <c:v>67.738799999999998</c:v>
                </c:pt>
                <c:pt idx="6">
                  <c:v>65.691999999999993</c:v>
                </c:pt>
                <c:pt idx="7">
                  <c:v>63.060400000000001</c:v>
                </c:pt>
                <c:pt idx="8">
                  <c:v>60.8187</c:v>
                </c:pt>
                <c:pt idx="9">
                  <c:v>58.382100000000001</c:v>
                </c:pt>
                <c:pt idx="10">
                  <c:v>55.945399999999999</c:v>
                </c:pt>
                <c:pt idx="11">
                  <c:v>52.923999999999999</c:v>
                </c:pt>
                <c:pt idx="12">
                  <c:v>50.487299999999998</c:v>
                </c:pt>
                <c:pt idx="13">
                  <c:v>47.953200000000002</c:v>
                </c:pt>
                <c:pt idx="14">
                  <c:v>45.224200000000003</c:v>
                </c:pt>
                <c:pt idx="15">
                  <c:v>42.690100000000001</c:v>
                </c:pt>
                <c:pt idx="16">
                  <c:v>40.350900000000003</c:v>
                </c:pt>
                <c:pt idx="17">
                  <c:v>37.426900000000003</c:v>
                </c:pt>
                <c:pt idx="18">
                  <c:v>35.087699999999998</c:v>
                </c:pt>
                <c:pt idx="19">
                  <c:v>33.235900000000001</c:v>
                </c:pt>
                <c:pt idx="20">
                  <c:v>31.773900000000001</c:v>
                </c:pt>
                <c:pt idx="21">
                  <c:v>30.311900000000001</c:v>
                </c:pt>
                <c:pt idx="22">
                  <c:v>28.46</c:v>
                </c:pt>
                <c:pt idx="23">
                  <c:v>26.315799999999999</c:v>
                </c:pt>
                <c:pt idx="24">
                  <c:v>22.904499999999999</c:v>
                </c:pt>
              </c:numCache>
            </c:numRef>
          </c:yVal>
          <c:smooth val="1"/>
          <c:extLst>
            <c:ext xmlns:c16="http://schemas.microsoft.com/office/drawing/2014/chart" uri="{C3380CC4-5D6E-409C-BE32-E72D297353CC}">
              <c16:uniqueId val="{00000028-7536-4A6B-AE49-F4412E5459EA}"/>
            </c:ext>
          </c:extLst>
        </c:ser>
        <c:ser>
          <c:idx val="21"/>
          <c:order val="41"/>
          <c:tx>
            <c:strRef>
              <c:f>'Brake Horsepower 6G 1150'!$A$6:$B$6</c:f>
              <c:strCache>
                <c:ptCount val="1"/>
                <c:pt idx="0">
                  <c:v>10HP</c:v>
                </c:pt>
              </c:strCache>
            </c:strRef>
          </c:tx>
          <c:spPr>
            <a:ln w="15875" cap="rnd">
              <a:solidFill>
                <a:schemeClr val="bg1">
                  <a:lumMod val="65000"/>
                </a:schemeClr>
              </a:solidFill>
              <a:prstDash val="lgDashDotDot"/>
              <a:round/>
            </a:ln>
            <a:effectLst/>
          </c:spPr>
          <c:marker>
            <c:symbol val="none"/>
          </c:marker>
          <c:xVal>
            <c:numRef>
              <c:f>'Brake Horsepower 6G 1150'!$A$9:$A$25</c:f>
              <c:numCache>
                <c:formatCode>General</c:formatCode>
                <c:ptCount val="17"/>
                <c:pt idx="0">
                  <c:v>398.61599999999999</c:v>
                </c:pt>
                <c:pt idx="1">
                  <c:v>438.75400000000002</c:v>
                </c:pt>
                <c:pt idx="2">
                  <c:v>481.661</c:v>
                </c:pt>
                <c:pt idx="3">
                  <c:v>524.56700000000001</c:v>
                </c:pt>
                <c:pt idx="4">
                  <c:v>573.01</c:v>
                </c:pt>
                <c:pt idx="5">
                  <c:v>626.99</c:v>
                </c:pt>
                <c:pt idx="6">
                  <c:v>680.96900000000005</c:v>
                </c:pt>
                <c:pt idx="7">
                  <c:v>721.10699999999997</c:v>
                </c:pt>
                <c:pt idx="8">
                  <c:v>762.63</c:v>
                </c:pt>
                <c:pt idx="9">
                  <c:v>804.15200000000004</c:v>
                </c:pt>
                <c:pt idx="10">
                  <c:v>842.90700000000004</c:v>
                </c:pt>
                <c:pt idx="11">
                  <c:v>896.88599999999997</c:v>
                </c:pt>
                <c:pt idx="12">
                  <c:v>930.10400000000004</c:v>
                </c:pt>
                <c:pt idx="13">
                  <c:v>964.245</c:v>
                </c:pt>
                <c:pt idx="14">
                  <c:v>999.30799999999999</c:v>
                </c:pt>
                <c:pt idx="15">
                  <c:v>1038.06</c:v>
                </c:pt>
                <c:pt idx="16">
                  <c:v>1097.1199999999999</c:v>
                </c:pt>
              </c:numCache>
            </c:numRef>
          </c:xVal>
          <c:yVal>
            <c:numRef>
              <c:f>'Brake Horsepower 6G 1150'!$B$9:$B$25</c:f>
              <c:numCache>
                <c:formatCode>General</c:formatCode>
                <c:ptCount val="17"/>
                <c:pt idx="0">
                  <c:v>58.869399999999999</c:v>
                </c:pt>
                <c:pt idx="1">
                  <c:v>56.530200000000001</c:v>
                </c:pt>
                <c:pt idx="2">
                  <c:v>54.5809</c:v>
                </c:pt>
                <c:pt idx="3">
                  <c:v>52.728999999999999</c:v>
                </c:pt>
                <c:pt idx="4">
                  <c:v>50.487299999999998</c:v>
                </c:pt>
                <c:pt idx="5">
                  <c:v>48.050699999999999</c:v>
                </c:pt>
                <c:pt idx="6">
                  <c:v>45.613999999999997</c:v>
                </c:pt>
                <c:pt idx="7">
                  <c:v>43.664700000000003</c:v>
                </c:pt>
                <c:pt idx="8">
                  <c:v>41.715400000000002</c:v>
                </c:pt>
                <c:pt idx="9">
                  <c:v>39.863500000000002</c:v>
                </c:pt>
                <c:pt idx="10">
                  <c:v>38.109200000000001</c:v>
                </c:pt>
                <c:pt idx="11">
                  <c:v>35.380099999999999</c:v>
                </c:pt>
                <c:pt idx="12">
                  <c:v>33.788200000000003</c:v>
                </c:pt>
                <c:pt idx="13">
                  <c:v>32.098799999999997</c:v>
                </c:pt>
                <c:pt idx="14">
                  <c:v>30.3444</c:v>
                </c:pt>
                <c:pt idx="15">
                  <c:v>28.330100000000002</c:v>
                </c:pt>
                <c:pt idx="16">
                  <c:v>25.211200000000002</c:v>
                </c:pt>
              </c:numCache>
            </c:numRef>
          </c:yVal>
          <c:smooth val="1"/>
          <c:extLst>
            <c:ext xmlns:c16="http://schemas.microsoft.com/office/drawing/2014/chart" uri="{C3380CC4-5D6E-409C-BE32-E72D297353CC}">
              <c16:uniqueId val="{00000029-7536-4A6B-AE49-F4412E5459EA}"/>
            </c:ext>
          </c:extLst>
        </c:ser>
        <c:ser>
          <c:idx val="0"/>
          <c:order val="42"/>
          <c:tx>
            <c:strRef>
              <c:f>'Impeller 6G 1150'!$O$6:$P$6</c:f>
              <c:strCache>
                <c:ptCount val="1"/>
                <c:pt idx="0">
                  <c:v>13.5 Inch</c:v>
                </c:pt>
              </c:strCache>
            </c:strRef>
          </c:tx>
          <c:spPr>
            <a:ln w="25400" cap="rnd">
              <a:solidFill>
                <a:schemeClr val="tx1"/>
              </a:solidFill>
              <a:round/>
            </a:ln>
            <a:effectLst/>
          </c:spPr>
          <c:marker>
            <c:symbol val="none"/>
          </c:marker>
          <c:xVal>
            <c:numRef>
              <c:f>'Impeller 6G 1150'!$O$9:$O$32</c:f>
              <c:numCache>
                <c:formatCode>General</c:formatCode>
                <c:ptCount val="24"/>
                <c:pt idx="0">
                  <c:v>0</c:v>
                </c:pt>
                <c:pt idx="1">
                  <c:v>101.038</c:v>
                </c:pt>
                <c:pt idx="2">
                  <c:v>202.07599999999999</c:v>
                </c:pt>
                <c:pt idx="3">
                  <c:v>301.73</c:v>
                </c:pt>
                <c:pt idx="4">
                  <c:v>401.38400000000001</c:v>
                </c:pt>
                <c:pt idx="5">
                  <c:v>502.42200000000003</c:v>
                </c:pt>
                <c:pt idx="6">
                  <c:v>602.07600000000002</c:v>
                </c:pt>
                <c:pt idx="7">
                  <c:v>703.11400000000003</c:v>
                </c:pt>
                <c:pt idx="8">
                  <c:v>801.38400000000001</c:v>
                </c:pt>
                <c:pt idx="9">
                  <c:v>903.80600000000004</c:v>
                </c:pt>
                <c:pt idx="10">
                  <c:v>999.30799999999999</c:v>
                </c:pt>
                <c:pt idx="11">
                  <c:v>1101.73</c:v>
                </c:pt>
                <c:pt idx="12">
                  <c:v>1201.3800000000001</c:v>
                </c:pt>
                <c:pt idx="13">
                  <c:v>1302.42</c:v>
                </c:pt>
                <c:pt idx="14">
                  <c:v>1402.08</c:v>
                </c:pt>
                <c:pt idx="15">
                  <c:v>1501.73</c:v>
                </c:pt>
                <c:pt idx="16">
                  <c:v>1600</c:v>
                </c:pt>
                <c:pt idx="17">
                  <c:v>1647.06</c:v>
                </c:pt>
                <c:pt idx="18">
                  <c:v>1699.65</c:v>
                </c:pt>
                <c:pt idx="19">
                  <c:v>1791</c:v>
                </c:pt>
                <c:pt idx="20">
                  <c:v>1847.75</c:v>
                </c:pt>
                <c:pt idx="21">
                  <c:v>1903.11</c:v>
                </c:pt>
                <c:pt idx="22">
                  <c:v>1948.79</c:v>
                </c:pt>
                <c:pt idx="23">
                  <c:v>2013.84</c:v>
                </c:pt>
              </c:numCache>
            </c:numRef>
          </c:xVal>
          <c:yVal>
            <c:numRef>
              <c:f>'Impeller 6G 1150'!$P$9:$P$32</c:f>
              <c:numCache>
                <c:formatCode>General</c:formatCode>
                <c:ptCount val="24"/>
                <c:pt idx="0">
                  <c:v>83.528300000000002</c:v>
                </c:pt>
                <c:pt idx="1">
                  <c:v>83.625699999999995</c:v>
                </c:pt>
                <c:pt idx="2">
                  <c:v>83.528300000000002</c:v>
                </c:pt>
                <c:pt idx="3">
                  <c:v>83.430800000000005</c:v>
                </c:pt>
                <c:pt idx="4">
                  <c:v>83.235900000000001</c:v>
                </c:pt>
                <c:pt idx="5">
                  <c:v>82.846000000000004</c:v>
                </c:pt>
                <c:pt idx="6">
                  <c:v>82.456100000000006</c:v>
                </c:pt>
                <c:pt idx="7">
                  <c:v>82.066299999999998</c:v>
                </c:pt>
                <c:pt idx="8">
                  <c:v>81.676400000000001</c:v>
                </c:pt>
                <c:pt idx="9">
                  <c:v>80.994100000000003</c:v>
                </c:pt>
                <c:pt idx="10">
                  <c:v>80.019499999999994</c:v>
                </c:pt>
                <c:pt idx="11">
                  <c:v>78.3626</c:v>
                </c:pt>
                <c:pt idx="12">
                  <c:v>76.413300000000007</c:v>
                </c:pt>
                <c:pt idx="13">
                  <c:v>74.074100000000001</c:v>
                </c:pt>
                <c:pt idx="14">
                  <c:v>71.540000000000006</c:v>
                </c:pt>
                <c:pt idx="15">
                  <c:v>68.518500000000003</c:v>
                </c:pt>
                <c:pt idx="16">
                  <c:v>64.619900000000001</c:v>
                </c:pt>
                <c:pt idx="17">
                  <c:v>62.4756</c:v>
                </c:pt>
                <c:pt idx="18">
                  <c:v>60.039000000000001</c:v>
                </c:pt>
                <c:pt idx="19">
                  <c:v>55.165700000000001</c:v>
                </c:pt>
                <c:pt idx="20">
                  <c:v>51.3645</c:v>
                </c:pt>
                <c:pt idx="21">
                  <c:v>47.368400000000001</c:v>
                </c:pt>
                <c:pt idx="22">
                  <c:v>43.8596</c:v>
                </c:pt>
                <c:pt idx="23">
                  <c:v>38.401600000000002</c:v>
                </c:pt>
              </c:numCache>
            </c:numRef>
          </c:yVal>
          <c:smooth val="1"/>
          <c:extLst>
            <c:ext xmlns:c16="http://schemas.microsoft.com/office/drawing/2014/chart" uri="{C3380CC4-5D6E-409C-BE32-E72D297353CC}">
              <c16:uniqueId val="{0000002A-7536-4A6B-AE49-F4412E5459EA}"/>
            </c:ext>
          </c:extLst>
        </c:ser>
        <c:ser>
          <c:idx val="1"/>
          <c:order val="43"/>
          <c:tx>
            <c:strRef>
              <c:f>'Impeller 6G 1150'!$A$6:$B$6</c:f>
              <c:strCache>
                <c:ptCount val="1"/>
                <c:pt idx="0">
                  <c:v>10 Inch</c:v>
                </c:pt>
              </c:strCache>
            </c:strRef>
          </c:tx>
          <c:spPr>
            <a:ln w="25400" cap="rnd">
              <a:solidFill>
                <a:schemeClr val="tx1"/>
              </a:solidFill>
              <a:round/>
            </a:ln>
            <a:effectLst/>
          </c:spPr>
          <c:marker>
            <c:symbol val="none"/>
          </c:marker>
          <c:xVal>
            <c:numRef>
              <c:f>'Impeller 6G 1150'!$A$9:$A$22</c:f>
              <c:numCache>
                <c:formatCode>General</c:formatCode>
                <c:ptCount val="14"/>
                <c:pt idx="0">
                  <c:v>0</c:v>
                </c:pt>
                <c:pt idx="1">
                  <c:v>102.422</c:v>
                </c:pt>
                <c:pt idx="2">
                  <c:v>202.07599999999999</c:v>
                </c:pt>
                <c:pt idx="3">
                  <c:v>300.346</c:v>
                </c:pt>
                <c:pt idx="4">
                  <c:v>402.76799999999997</c:v>
                </c:pt>
                <c:pt idx="5">
                  <c:v>502.42200000000003</c:v>
                </c:pt>
                <c:pt idx="6">
                  <c:v>600.69200000000001</c:v>
                </c:pt>
                <c:pt idx="7">
                  <c:v>701.73</c:v>
                </c:pt>
                <c:pt idx="8">
                  <c:v>801.38400000000001</c:v>
                </c:pt>
                <c:pt idx="9">
                  <c:v>899.654</c:v>
                </c:pt>
                <c:pt idx="10">
                  <c:v>1002.08</c:v>
                </c:pt>
                <c:pt idx="11">
                  <c:v>1100.3499999999999</c:v>
                </c:pt>
                <c:pt idx="12">
                  <c:v>1202.77</c:v>
                </c:pt>
                <c:pt idx="13">
                  <c:v>1259.52</c:v>
                </c:pt>
              </c:numCache>
            </c:numRef>
          </c:xVal>
          <c:yVal>
            <c:numRef>
              <c:f>'Impeller 6G 1150'!$B$9:$B$22</c:f>
              <c:numCache>
                <c:formatCode>General</c:formatCode>
                <c:ptCount val="14"/>
                <c:pt idx="0">
                  <c:v>41.228099999999998</c:v>
                </c:pt>
                <c:pt idx="1">
                  <c:v>41.325499999999998</c:v>
                </c:pt>
                <c:pt idx="2">
                  <c:v>41.423000000000002</c:v>
                </c:pt>
                <c:pt idx="3">
                  <c:v>41.228099999999998</c:v>
                </c:pt>
                <c:pt idx="4">
                  <c:v>40.85</c:v>
                </c:pt>
                <c:pt idx="5">
                  <c:v>40.4</c:v>
                </c:pt>
                <c:pt idx="6">
                  <c:v>39.5</c:v>
                </c:pt>
                <c:pt idx="7">
                  <c:v>38.596499999999999</c:v>
                </c:pt>
                <c:pt idx="8">
                  <c:v>37.036999999999999</c:v>
                </c:pt>
                <c:pt idx="9">
                  <c:v>34.990299999999998</c:v>
                </c:pt>
                <c:pt idx="10">
                  <c:v>31.773900000000001</c:v>
                </c:pt>
                <c:pt idx="11">
                  <c:v>27.9727</c:v>
                </c:pt>
                <c:pt idx="12">
                  <c:v>23.3918</c:v>
                </c:pt>
                <c:pt idx="13">
                  <c:v>20.2729</c:v>
                </c:pt>
              </c:numCache>
            </c:numRef>
          </c:yVal>
          <c:smooth val="1"/>
          <c:extLst>
            <c:ext xmlns:c16="http://schemas.microsoft.com/office/drawing/2014/chart" uri="{C3380CC4-5D6E-409C-BE32-E72D297353CC}">
              <c16:uniqueId val="{0000002B-7536-4A6B-AE49-F4412E5459EA}"/>
            </c:ext>
          </c:extLst>
        </c:ser>
        <c:ser>
          <c:idx val="13"/>
          <c:order val="44"/>
          <c:tx>
            <c:strRef>
              <c:f>'Impeller 6G 1150'!$C$6:$D$6</c:f>
              <c:strCache>
                <c:ptCount val="1"/>
                <c:pt idx="0">
                  <c:v>10.5 Inch</c:v>
                </c:pt>
              </c:strCache>
            </c:strRef>
          </c:tx>
          <c:spPr>
            <a:ln w="25400" cap="rnd">
              <a:solidFill>
                <a:schemeClr val="tx1"/>
              </a:solidFill>
              <a:round/>
            </a:ln>
            <a:effectLst/>
          </c:spPr>
          <c:marker>
            <c:symbol val="none"/>
          </c:marker>
          <c:xVal>
            <c:numRef>
              <c:f>'Impeller 6G 1150'!$C$9:$C$23</c:f>
              <c:numCache>
                <c:formatCode>General</c:formatCode>
                <c:ptCount val="15"/>
                <c:pt idx="0">
                  <c:v>0</c:v>
                </c:pt>
                <c:pt idx="1">
                  <c:v>102.422</c:v>
                </c:pt>
                <c:pt idx="2">
                  <c:v>200.69200000000001</c:v>
                </c:pt>
                <c:pt idx="3">
                  <c:v>301.73</c:v>
                </c:pt>
                <c:pt idx="4">
                  <c:v>402.76799999999997</c:v>
                </c:pt>
                <c:pt idx="5">
                  <c:v>517.64700000000005</c:v>
                </c:pt>
                <c:pt idx="6">
                  <c:v>610.38099999999997</c:v>
                </c:pt>
                <c:pt idx="7">
                  <c:v>703.11400000000003</c:v>
                </c:pt>
                <c:pt idx="8">
                  <c:v>802.76800000000003</c:v>
                </c:pt>
                <c:pt idx="9">
                  <c:v>898.27</c:v>
                </c:pt>
                <c:pt idx="10">
                  <c:v>1002.08</c:v>
                </c:pt>
                <c:pt idx="11">
                  <c:v>1100.3499999999999</c:v>
                </c:pt>
                <c:pt idx="12">
                  <c:v>1202.77</c:v>
                </c:pt>
                <c:pt idx="13">
                  <c:v>1281.6600000000001</c:v>
                </c:pt>
                <c:pt idx="14">
                  <c:v>1364.71</c:v>
                </c:pt>
              </c:numCache>
            </c:numRef>
          </c:xVal>
          <c:yVal>
            <c:numRef>
              <c:f>'Impeller 6G 1150'!$D$9:$D$23</c:f>
              <c:numCache>
                <c:formatCode>General</c:formatCode>
                <c:ptCount val="15"/>
                <c:pt idx="0">
                  <c:v>46.588700000000003</c:v>
                </c:pt>
                <c:pt idx="1">
                  <c:v>46.588700000000003</c:v>
                </c:pt>
                <c:pt idx="2">
                  <c:v>46.491199999999999</c:v>
                </c:pt>
                <c:pt idx="3">
                  <c:v>46.198799999999999</c:v>
                </c:pt>
                <c:pt idx="4">
                  <c:v>45.711500000000001</c:v>
                </c:pt>
                <c:pt idx="5">
                  <c:v>45.2</c:v>
                </c:pt>
                <c:pt idx="6">
                  <c:v>44.5</c:v>
                </c:pt>
                <c:pt idx="7">
                  <c:v>43.7622</c:v>
                </c:pt>
                <c:pt idx="8">
                  <c:v>42.495100000000001</c:v>
                </c:pt>
                <c:pt idx="9">
                  <c:v>40.838200000000001</c:v>
                </c:pt>
                <c:pt idx="10">
                  <c:v>38.401600000000002</c:v>
                </c:pt>
                <c:pt idx="11">
                  <c:v>35.087699999999998</c:v>
                </c:pt>
                <c:pt idx="12">
                  <c:v>30.994199999999999</c:v>
                </c:pt>
                <c:pt idx="13">
                  <c:v>27.095500000000001</c:v>
                </c:pt>
                <c:pt idx="14">
                  <c:v>22.222200000000001</c:v>
                </c:pt>
              </c:numCache>
            </c:numRef>
          </c:yVal>
          <c:smooth val="1"/>
          <c:extLst>
            <c:ext xmlns:c16="http://schemas.microsoft.com/office/drawing/2014/chart" uri="{C3380CC4-5D6E-409C-BE32-E72D297353CC}">
              <c16:uniqueId val="{0000002C-7536-4A6B-AE49-F4412E5459EA}"/>
            </c:ext>
          </c:extLst>
        </c:ser>
        <c:ser>
          <c:idx val="14"/>
          <c:order val="45"/>
          <c:tx>
            <c:strRef>
              <c:f>'Impeller 6G 1150'!$E$6:$F$6</c:f>
              <c:strCache>
                <c:ptCount val="1"/>
                <c:pt idx="0">
                  <c:v>11 Inch</c:v>
                </c:pt>
              </c:strCache>
            </c:strRef>
          </c:tx>
          <c:spPr>
            <a:ln w="25400" cap="rnd">
              <a:solidFill>
                <a:schemeClr val="tx1"/>
              </a:solidFill>
              <a:round/>
            </a:ln>
            <a:effectLst/>
          </c:spPr>
          <c:marker>
            <c:symbol val="none"/>
          </c:marker>
          <c:xVal>
            <c:numRef>
              <c:f>'Impeller 6G 1150'!$E$9:$E$24</c:f>
              <c:numCache>
                <c:formatCode>General</c:formatCode>
                <c:ptCount val="16"/>
                <c:pt idx="0">
                  <c:v>0</c:v>
                </c:pt>
                <c:pt idx="1">
                  <c:v>101.038</c:v>
                </c:pt>
                <c:pt idx="2">
                  <c:v>202.07599999999999</c:v>
                </c:pt>
                <c:pt idx="3">
                  <c:v>303.11399999999998</c:v>
                </c:pt>
                <c:pt idx="4">
                  <c:v>402.76799999999997</c:v>
                </c:pt>
                <c:pt idx="5">
                  <c:v>517.64700000000005</c:v>
                </c:pt>
                <c:pt idx="6">
                  <c:v>613.149</c:v>
                </c:pt>
                <c:pt idx="7">
                  <c:v>705.88199999999995</c:v>
                </c:pt>
                <c:pt idx="8">
                  <c:v>798.61599999999999</c:v>
                </c:pt>
                <c:pt idx="9">
                  <c:v>901.03800000000001</c:v>
                </c:pt>
                <c:pt idx="10">
                  <c:v>997.92399999999998</c:v>
                </c:pt>
                <c:pt idx="11">
                  <c:v>1100.3499999999999</c:v>
                </c:pt>
                <c:pt idx="12">
                  <c:v>1200</c:v>
                </c:pt>
                <c:pt idx="13">
                  <c:v>1301.04</c:v>
                </c:pt>
                <c:pt idx="14">
                  <c:v>1402.08</c:v>
                </c:pt>
                <c:pt idx="15">
                  <c:v>1478.2</c:v>
                </c:pt>
              </c:numCache>
            </c:numRef>
          </c:xVal>
          <c:yVal>
            <c:numRef>
              <c:f>'Impeller 6G 1150'!$F$9:$F$24</c:f>
              <c:numCache>
                <c:formatCode>General</c:formatCode>
                <c:ptCount val="16"/>
                <c:pt idx="0">
                  <c:v>51.754399999999997</c:v>
                </c:pt>
                <c:pt idx="1">
                  <c:v>51.754399999999997</c:v>
                </c:pt>
                <c:pt idx="2">
                  <c:v>51.462000000000003</c:v>
                </c:pt>
                <c:pt idx="3">
                  <c:v>51.169600000000003</c:v>
                </c:pt>
                <c:pt idx="4">
                  <c:v>50.779699999999998</c:v>
                </c:pt>
                <c:pt idx="5">
                  <c:v>50.389899999999997</c:v>
                </c:pt>
                <c:pt idx="6">
                  <c:v>49.902500000000003</c:v>
                </c:pt>
                <c:pt idx="7">
                  <c:v>49.317700000000002</c:v>
                </c:pt>
                <c:pt idx="8">
                  <c:v>48.537999999999997</c:v>
                </c:pt>
                <c:pt idx="9">
                  <c:v>47.271000000000001</c:v>
                </c:pt>
                <c:pt idx="10">
                  <c:v>45.224200000000003</c:v>
                </c:pt>
                <c:pt idx="11">
                  <c:v>42.2027</c:v>
                </c:pt>
                <c:pt idx="12">
                  <c:v>38.304099999999998</c:v>
                </c:pt>
                <c:pt idx="13">
                  <c:v>33.820700000000002</c:v>
                </c:pt>
                <c:pt idx="14">
                  <c:v>28.849900000000002</c:v>
                </c:pt>
                <c:pt idx="15">
                  <c:v>24.366499999999998</c:v>
                </c:pt>
              </c:numCache>
            </c:numRef>
          </c:yVal>
          <c:smooth val="1"/>
          <c:extLst>
            <c:ext xmlns:c16="http://schemas.microsoft.com/office/drawing/2014/chart" uri="{C3380CC4-5D6E-409C-BE32-E72D297353CC}">
              <c16:uniqueId val="{0000002D-7536-4A6B-AE49-F4412E5459EA}"/>
            </c:ext>
          </c:extLst>
        </c:ser>
        <c:ser>
          <c:idx val="22"/>
          <c:order val="46"/>
          <c:tx>
            <c:strRef>
              <c:f>'Impeller 6G 1150'!$G$6:$H$6</c:f>
              <c:strCache>
                <c:ptCount val="1"/>
                <c:pt idx="0">
                  <c:v>11.5 Inch</c:v>
                </c:pt>
              </c:strCache>
            </c:strRef>
          </c:tx>
          <c:spPr>
            <a:ln w="25400" cap="rnd">
              <a:solidFill>
                <a:schemeClr val="tx1"/>
              </a:solidFill>
              <a:round/>
            </a:ln>
            <a:effectLst/>
          </c:spPr>
          <c:marker>
            <c:symbol val="none"/>
          </c:marker>
          <c:xVal>
            <c:numRef>
              <c:f>'Impeller 6G 1150'!$G$9:$G$26</c:f>
              <c:numCache>
                <c:formatCode>General</c:formatCode>
                <c:ptCount val="18"/>
                <c:pt idx="0">
                  <c:v>0</c:v>
                </c:pt>
                <c:pt idx="1">
                  <c:v>99.653999999999996</c:v>
                </c:pt>
                <c:pt idx="2">
                  <c:v>200.69200000000001</c:v>
                </c:pt>
                <c:pt idx="3">
                  <c:v>300.346</c:v>
                </c:pt>
                <c:pt idx="4">
                  <c:v>397.23200000000003</c:v>
                </c:pt>
                <c:pt idx="5">
                  <c:v>501.03800000000001</c:v>
                </c:pt>
                <c:pt idx="6">
                  <c:v>600.69200000000001</c:v>
                </c:pt>
                <c:pt idx="7">
                  <c:v>701.73</c:v>
                </c:pt>
                <c:pt idx="8">
                  <c:v>800</c:v>
                </c:pt>
                <c:pt idx="9">
                  <c:v>898.27</c:v>
                </c:pt>
                <c:pt idx="10">
                  <c:v>1000.69</c:v>
                </c:pt>
                <c:pt idx="11">
                  <c:v>1100.3499999999999</c:v>
                </c:pt>
                <c:pt idx="12">
                  <c:v>1200</c:v>
                </c:pt>
                <c:pt idx="13">
                  <c:v>1299.6500000000001</c:v>
                </c:pt>
                <c:pt idx="14">
                  <c:v>1367.47</c:v>
                </c:pt>
                <c:pt idx="15">
                  <c:v>1431.14</c:v>
                </c:pt>
                <c:pt idx="16">
                  <c:v>1500.35</c:v>
                </c:pt>
                <c:pt idx="17">
                  <c:v>1555.71</c:v>
                </c:pt>
              </c:numCache>
            </c:numRef>
          </c:xVal>
          <c:yVal>
            <c:numRef>
              <c:f>'Impeller 6G 1150'!$H$9:$H$26</c:f>
              <c:numCache>
                <c:formatCode>General</c:formatCode>
                <c:ptCount val="18"/>
                <c:pt idx="0">
                  <c:v>57.504899999999999</c:v>
                </c:pt>
                <c:pt idx="1">
                  <c:v>57.504899999999999</c:v>
                </c:pt>
                <c:pt idx="2">
                  <c:v>57.407400000000003</c:v>
                </c:pt>
                <c:pt idx="3">
                  <c:v>57.212499999999999</c:v>
                </c:pt>
                <c:pt idx="4">
                  <c:v>56.920099999999998</c:v>
                </c:pt>
                <c:pt idx="5">
                  <c:v>56.432699999999997</c:v>
                </c:pt>
                <c:pt idx="6">
                  <c:v>56.042900000000003</c:v>
                </c:pt>
                <c:pt idx="7">
                  <c:v>55.555599999999998</c:v>
                </c:pt>
                <c:pt idx="8">
                  <c:v>54.678400000000003</c:v>
                </c:pt>
                <c:pt idx="9">
                  <c:v>53.703699999999998</c:v>
                </c:pt>
                <c:pt idx="10">
                  <c:v>51.5595</c:v>
                </c:pt>
                <c:pt idx="11">
                  <c:v>48.927900000000001</c:v>
                </c:pt>
                <c:pt idx="12">
                  <c:v>45.4191</c:v>
                </c:pt>
                <c:pt idx="13">
                  <c:v>41.520499999999998</c:v>
                </c:pt>
                <c:pt idx="14">
                  <c:v>38.109200000000001</c:v>
                </c:pt>
                <c:pt idx="15">
                  <c:v>34.6004</c:v>
                </c:pt>
                <c:pt idx="16">
                  <c:v>30.117000000000001</c:v>
                </c:pt>
                <c:pt idx="17">
                  <c:v>26.023399999999999</c:v>
                </c:pt>
              </c:numCache>
            </c:numRef>
          </c:yVal>
          <c:smooth val="1"/>
          <c:extLst>
            <c:ext xmlns:c16="http://schemas.microsoft.com/office/drawing/2014/chart" uri="{C3380CC4-5D6E-409C-BE32-E72D297353CC}">
              <c16:uniqueId val="{0000002E-7536-4A6B-AE49-F4412E5459EA}"/>
            </c:ext>
          </c:extLst>
        </c:ser>
        <c:ser>
          <c:idx val="15"/>
          <c:order val="47"/>
          <c:tx>
            <c:strRef>
              <c:f>'Impeller 6G 1150'!$I$6:$J$6</c:f>
              <c:strCache>
                <c:ptCount val="1"/>
                <c:pt idx="0">
                  <c:v>12 Inch</c:v>
                </c:pt>
              </c:strCache>
            </c:strRef>
          </c:tx>
          <c:spPr>
            <a:ln w="25400" cap="rnd">
              <a:solidFill>
                <a:schemeClr val="tx1"/>
              </a:solidFill>
              <a:round/>
            </a:ln>
            <a:effectLst/>
          </c:spPr>
          <c:marker>
            <c:symbol val="none"/>
          </c:marker>
          <c:xVal>
            <c:numRef>
              <c:f>'Impeller 6G 1150'!$I$9:$I$31</c:f>
              <c:numCache>
                <c:formatCode>General</c:formatCode>
                <c:ptCount val="23"/>
                <c:pt idx="0">
                  <c:v>0</c:v>
                </c:pt>
                <c:pt idx="1">
                  <c:v>101.038</c:v>
                </c:pt>
                <c:pt idx="2">
                  <c:v>202.07599999999999</c:v>
                </c:pt>
                <c:pt idx="3">
                  <c:v>303.11399999999998</c:v>
                </c:pt>
                <c:pt idx="4">
                  <c:v>400</c:v>
                </c:pt>
                <c:pt idx="5">
                  <c:v>502.42200000000003</c:v>
                </c:pt>
                <c:pt idx="6">
                  <c:v>602.07600000000002</c:v>
                </c:pt>
                <c:pt idx="7">
                  <c:v>700.346</c:v>
                </c:pt>
                <c:pt idx="8">
                  <c:v>777.85500000000002</c:v>
                </c:pt>
                <c:pt idx="9">
                  <c:v>822.14499999999998</c:v>
                </c:pt>
                <c:pt idx="10">
                  <c:v>865.05200000000002</c:v>
                </c:pt>
                <c:pt idx="11">
                  <c:v>913.495</c:v>
                </c:pt>
                <c:pt idx="12">
                  <c:v>956.40099999999995</c:v>
                </c:pt>
                <c:pt idx="13">
                  <c:v>997.92399999999998</c:v>
                </c:pt>
                <c:pt idx="14">
                  <c:v>1062.98</c:v>
                </c:pt>
                <c:pt idx="15">
                  <c:v>1147.4000000000001</c:v>
                </c:pt>
                <c:pt idx="16">
                  <c:v>1224.9100000000001</c:v>
                </c:pt>
                <c:pt idx="17">
                  <c:v>1292.73</c:v>
                </c:pt>
                <c:pt idx="18">
                  <c:v>1349.48</c:v>
                </c:pt>
                <c:pt idx="19">
                  <c:v>1422.84</c:v>
                </c:pt>
                <c:pt idx="20">
                  <c:v>1490.66</c:v>
                </c:pt>
                <c:pt idx="21">
                  <c:v>1564.01</c:v>
                </c:pt>
                <c:pt idx="22">
                  <c:v>1676.12</c:v>
                </c:pt>
              </c:numCache>
            </c:numRef>
          </c:xVal>
          <c:yVal>
            <c:numRef>
              <c:f>'Impeller 6G 1150'!$J$9:$J$31</c:f>
              <c:numCache>
                <c:formatCode>General</c:formatCode>
                <c:ptCount val="23"/>
                <c:pt idx="0">
                  <c:v>63.937600000000003</c:v>
                </c:pt>
                <c:pt idx="1">
                  <c:v>63.840200000000003</c:v>
                </c:pt>
                <c:pt idx="2">
                  <c:v>63.645200000000003</c:v>
                </c:pt>
                <c:pt idx="3">
                  <c:v>63.547800000000002</c:v>
                </c:pt>
                <c:pt idx="4">
                  <c:v>63.255400000000002</c:v>
                </c:pt>
                <c:pt idx="5">
                  <c:v>62.865499999999997</c:v>
                </c:pt>
                <c:pt idx="6">
                  <c:v>62.3782</c:v>
                </c:pt>
                <c:pt idx="7">
                  <c:v>61.890799999999999</c:v>
                </c:pt>
                <c:pt idx="8">
                  <c:v>61.2</c:v>
                </c:pt>
                <c:pt idx="9">
                  <c:v>60.9</c:v>
                </c:pt>
                <c:pt idx="10">
                  <c:v>60.428800000000003</c:v>
                </c:pt>
                <c:pt idx="11">
                  <c:v>59.746600000000001</c:v>
                </c:pt>
                <c:pt idx="12">
                  <c:v>59.064300000000003</c:v>
                </c:pt>
                <c:pt idx="13">
                  <c:v>58.284599999999998</c:v>
                </c:pt>
                <c:pt idx="14">
                  <c:v>57.017499999999998</c:v>
                </c:pt>
                <c:pt idx="15">
                  <c:v>54.8733</c:v>
                </c:pt>
                <c:pt idx="16">
                  <c:v>52.534100000000002</c:v>
                </c:pt>
                <c:pt idx="17">
                  <c:v>50.097499999999997</c:v>
                </c:pt>
                <c:pt idx="18">
                  <c:v>47.660800000000002</c:v>
                </c:pt>
                <c:pt idx="19">
                  <c:v>44.249499999999998</c:v>
                </c:pt>
                <c:pt idx="20">
                  <c:v>40.740699999999997</c:v>
                </c:pt>
                <c:pt idx="21">
                  <c:v>36.354799999999997</c:v>
                </c:pt>
                <c:pt idx="22">
                  <c:v>29.337199999999999</c:v>
                </c:pt>
              </c:numCache>
            </c:numRef>
          </c:yVal>
          <c:smooth val="1"/>
          <c:extLst>
            <c:ext xmlns:c16="http://schemas.microsoft.com/office/drawing/2014/chart" uri="{C3380CC4-5D6E-409C-BE32-E72D297353CC}">
              <c16:uniqueId val="{0000002F-7536-4A6B-AE49-F4412E5459EA}"/>
            </c:ext>
          </c:extLst>
        </c:ser>
        <c:ser>
          <c:idx val="23"/>
          <c:order val="48"/>
          <c:tx>
            <c:strRef>
              <c:f>'Impeller 6G 1150'!$K$6:$L$6</c:f>
              <c:strCache>
                <c:ptCount val="1"/>
                <c:pt idx="0">
                  <c:v>12.5 Inch</c:v>
                </c:pt>
              </c:strCache>
            </c:strRef>
          </c:tx>
          <c:spPr>
            <a:ln w="25400" cap="rnd">
              <a:solidFill>
                <a:schemeClr val="tx1"/>
              </a:solidFill>
              <a:round/>
            </a:ln>
            <a:effectLst/>
          </c:spPr>
          <c:marker>
            <c:symbol val="none"/>
          </c:marker>
          <c:xVal>
            <c:numRef>
              <c:f>'Impeller 6G 1150'!$K$9:$K$33</c:f>
              <c:numCache>
                <c:formatCode>General</c:formatCode>
                <c:ptCount val="25"/>
                <c:pt idx="0">
                  <c:v>0</c:v>
                </c:pt>
                <c:pt idx="1">
                  <c:v>102.422</c:v>
                </c:pt>
                <c:pt idx="2">
                  <c:v>202.07599999999999</c:v>
                </c:pt>
                <c:pt idx="3">
                  <c:v>301.73</c:v>
                </c:pt>
                <c:pt idx="4">
                  <c:v>400</c:v>
                </c:pt>
                <c:pt idx="5">
                  <c:v>501.03800000000001</c:v>
                </c:pt>
                <c:pt idx="6">
                  <c:v>599.30799999999999</c:v>
                </c:pt>
                <c:pt idx="7">
                  <c:v>698.96199999999999</c:v>
                </c:pt>
                <c:pt idx="8">
                  <c:v>798.61599999999999</c:v>
                </c:pt>
                <c:pt idx="9">
                  <c:v>901.03800000000001</c:v>
                </c:pt>
                <c:pt idx="10">
                  <c:v>1003.46</c:v>
                </c:pt>
                <c:pt idx="11">
                  <c:v>1098.96</c:v>
                </c:pt>
                <c:pt idx="12">
                  <c:v>1201.3800000000001</c:v>
                </c:pt>
                <c:pt idx="13">
                  <c:v>1255.3599999999999</c:v>
                </c:pt>
                <c:pt idx="14">
                  <c:v>1299.6500000000001</c:v>
                </c:pt>
                <c:pt idx="15">
                  <c:v>1345.33</c:v>
                </c:pt>
                <c:pt idx="16">
                  <c:v>1397.92</c:v>
                </c:pt>
                <c:pt idx="17">
                  <c:v>1457.44</c:v>
                </c:pt>
                <c:pt idx="18">
                  <c:v>1512.8</c:v>
                </c:pt>
                <c:pt idx="19">
                  <c:v>1555.71</c:v>
                </c:pt>
                <c:pt idx="20">
                  <c:v>1600</c:v>
                </c:pt>
                <c:pt idx="21">
                  <c:v>1642.91</c:v>
                </c:pt>
                <c:pt idx="22">
                  <c:v>1685.81</c:v>
                </c:pt>
                <c:pt idx="23">
                  <c:v>1731.49</c:v>
                </c:pt>
                <c:pt idx="24">
                  <c:v>1788.24</c:v>
                </c:pt>
              </c:numCache>
            </c:numRef>
          </c:xVal>
          <c:yVal>
            <c:numRef>
              <c:f>'Impeller 6G 1150'!$L$9:$L$33</c:f>
              <c:numCache>
                <c:formatCode>General</c:formatCode>
                <c:ptCount val="25"/>
                <c:pt idx="0">
                  <c:v>70.078000000000003</c:v>
                </c:pt>
                <c:pt idx="1">
                  <c:v>70.099999999999994</c:v>
                </c:pt>
                <c:pt idx="2">
                  <c:v>69.980500000000006</c:v>
                </c:pt>
                <c:pt idx="3">
                  <c:v>69.785600000000002</c:v>
                </c:pt>
                <c:pt idx="4">
                  <c:v>69.493200000000002</c:v>
                </c:pt>
                <c:pt idx="5">
                  <c:v>69.099999999999994</c:v>
                </c:pt>
                <c:pt idx="6">
                  <c:v>68.599999999999994</c:v>
                </c:pt>
                <c:pt idx="7">
                  <c:v>68.128699999999995</c:v>
                </c:pt>
                <c:pt idx="8">
                  <c:v>67.543899999999994</c:v>
                </c:pt>
                <c:pt idx="9">
                  <c:v>66.666700000000006</c:v>
                </c:pt>
                <c:pt idx="10">
                  <c:v>65.107200000000006</c:v>
                </c:pt>
                <c:pt idx="11">
                  <c:v>63.255400000000002</c:v>
                </c:pt>
                <c:pt idx="12">
                  <c:v>60.526299999999999</c:v>
                </c:pt>
                <c:pt idx="13">
                  <c:v>58.966900000000003</c:v>
                </c:pt>
                <c:pt idx="14">
                  <c:v>57.6023</c:v>
                </c:pt>
                <c:pt idx="15">
                  <c:v>56.1404</c:v>
                </c:pt>
                <c:pt idx="16">
                  <c:v>54.093600000000002</c:v>
                </c:pt>
                <c:pt idx="17">
                  <c:v>51.6569</c:v>
                </c:pt>
                <c:pt idx="18">
                  <c:v>49.025300000000001</c:v>
                </c:pt>
                <c:pt idx="19">
                  <c:v>46.7836</c:v>
                </c:pt>
                <c:pt idx="20">
                  <c:v>44.249499999999998</c:v>
                </c:pt>
                <c:pt idx="21">
                  <c:v>41.715400000000002</c:v>
                </c:pt>
                <c:pt idx="22">
                  <c:v>39.083799999999997</c:v>
                </c:pt>
                <c:pt idx="23">
                  <c:v>36.257300000000001</c:v>
                </c:pt>
                <c:pt idx="24">
                  <c:v>31.968800000000002</c:v>
                </c:pt>
              </c:numCache>
            </c:numRef>
          </c:yVal>
          <c:smooth val="1"/>
          <c:extLst>
            <c:ext xmlns:c16="http://schemas.microsoft.com/office/drawing/2014/chart" uri="{C3380CC4-5D6E-409C-BE32-E72D297353CC}">
              <c16:uniqueId val="{00000030-7536-4A6B-AE49-F4412E5459EA}"/>
            </c:ext>
          </c:extLst>
        </c:ser>
        <c:ser>
          <c:idx val="24"/>
          <c:order val="49"/>
          <c:tx>
            <c:strRef>
              <c:f>'Impeller 6G 1150'!$M$6:$N$6</c:f>
              <c:strCache>
                <c:ptCount val="1"/>
                <c:pt idx="0">
                  <c:v>13 Inch</c:v>
                </c:pt>
              </c:strCache>
            </c:strRef>
          </c:tx>
          <c:spPr>
            <a:ln w="25400" cap="rnd">
              <a:solidFill>
                <a:schemeClr val="tx1"/>
              </a:solidFill>
              <a:round/>
            </a:ln>
            <a:effectLst/>
          </c:spPr>
          <c:marker>
            <c:symbol val="none"/>
          </c:marker>
          <c:xVal>
            <c:numRef>
              <c:f>'Impeller 6G 1150'!$M$9:$M$33</c:f>
              <c:numCache>
                <c:formatCode>General</c:formatCode>
                <c:ptCount val="25"/>
                <c:pt idx="0">
                  <c:v>0</c:v>
                </c:pt>
                <c:pt idx="1">
                  <c:v>101.038</c:v>
                </c:pt>
                <c:pt idx="2">
                  <c:v>203.46</c:v>
                </c:pt>
                <c:pt idx="3">
                  <c:v>301.73</c:v>
                </c:pt>
                <c:pt idx="4">
                  <c:v>402.76799999999997</c:v>
                </c:pt>
                <c:pt idx="5">
                  <c:v>501.03800000000001</c:v>
                </c:pt>
                <c:pt idx="6">
                  <c:v>602.07600000000002</c:v>
                </c:pt>
                <c:pt idx="7">
                  <c:v>701.73</c:v>
                </c:pt>
                <c:pt idx="8">
                  <c:v>798.61599999999999</c:v>
                </c:pt>
                <c:pt idx="9">
                  <c:v>901.03800000000001</c:v>
                </c:pt>
                <c:pt idx="10">
                  <c:v>999.30799999999999</c:v>
                </c:pt>
                <c:pt idx="11">
                  <c:v>1098.96</c:v>
                </c:pt>
                <c:pt idx="12">
                  <c:v>1201.3800000000001</c:v>
                </c:pt>
                <c:pt idx="13">
                  <c:v>1301.04</c:v>
                </c:pt>
                <c:pt idx="14">
                  <c:v>1356.4</c:v>
                </c:pt>
                <c:pt idx="15">
                  <c:v>1407.61</c:v>
                </c:pt>
                <c:pt idx="16">
                  <c:v>1460.21</c:v>
                </c:pt>
                <c:pt idx="17">
                  <c:v>1518.34</c:v>
                </c:pt>
                <c:pt idx="18">
                  <c:v>1577.85</c:v>
                </c:pt>
                <c:pt idx="19">
                  <c:v>1627.68</c:v>
                </c:pt>
                <c:pt idx="20">
                  <c:v>1681.66</c:v>
                </c:pt>
                <c:pt idx="21">
                  <c:v>1731.49</c:v>
                </c:pt>
                <c:pt idx="22">
                  <c:v>1781.31</c:v>
                </c:pt>
                <c:pt idx="23">
                  <c:v>1826.99</c:v>
                </c:pt>
                <c:pt idx="24">
                  <c:v>1904.5</c:v>
                </c:pt>
              </c:numCache>
            </c:numRef>
          </c:xVal>
          <c:yVal>
            <c:numRef>
              <c:f>'Impeller 6G 1150'!$N$9:$N$33</c:f>
              <c:numCache>
                <c:formatCode>General</c:formatCode>
                <c:ptCount val="25"/>
                <c:pt idx="0">
                  <c:v>76.803100000000001</c:v>
                </c:pt>
                <c:pt idx="1">
                  <c:v>76.705699999999993</c:v>
                </c:pt>
                <c:pt idx="2">
                  <c:v>76.608199999999997</c:v>
                </c:pt>
                <c:pt idx="3">
                  <c:v>76.5107</c:v>
                </c:pt>
                <c:pt idx="4">
                  <c:v>76.413300000000007</c:v>
                </c:pt>
                <c:pt idx="5">
                  <c:v>76.023399999999995</c:v>
                </c:pt>
                <c:pt idx="6">
                  <c:v>75.5</c:v>
                </c:pt>
                <c:pt idx="7">
                  <c:v>74.951300000000003</c:v>
                </c:pt>
                <c:pt idx="8">
                  <c:v>74.269000000000005</c:v>
                </c:pt>
                <c:pt idx="9">
                  <c:v>73.4893</c:v>
                </c:pt>
                <c:pt idx="10">
                  <c:v>72.222200000000001</c:v>
                </c:pt>
                <c:pt idx="11">
                  <c:v>70.900000000000006</c:v>
                </c:pt>
                <c:pt idx="12">
                  <c:v>69.005899999999997</c:v>
                </c:pt>
                <c:pt idx="13">
                  <c:v>66.764099999999999</c:v>
                </c:pt>
                <c:pt idx="14">
                  <c:v>64.814800000000005</c:v>
                </c:pt>
                <c:pt idx="15">
                  <c:v>62.963000000000001</c:v>
                </c:pt>
                <c:pt idx="16">
                  <c:v>60.8187</c:v>
                </c:pt>
                <c:pt idx="17">
                  <c:v>58.479500000000002</c:v>
                </c:pt>
                <c:pt idx="18">
                  <c:v>55.750500000000002</c:v>
                </c:pt>
                <c:pt idx="19">
                  <c:v>53.2164</c:v>
                </c:pt>
                <c:pt idx="20">
                  <c:v>50.292400000000001</c:v>
                </c:pt>
                <c:pt idx="21">
                  <c:v>47.368400000000001</c:v>
                </c:pt>
                <c:pt idx="22">
                  <c:v>44.152000000000001</c:v>
                </c:pt>
                <c:pt idx="23">
                  <c:v>41.033099999999997</c:v>
                </c:pt>
                <c:pt idx="24">
                  <c:v>35.380099999999999</c:v>
                </c:pt>
              </c:numCache>
            </c:numRef>
          </c:yVal>
          <c:smooth val="1"/>
          <c:extLst>
            <c:ext xmlns:c16="http://schemas.microsoft.com/office/drawing/2014/chart" uri="{C3380CC4-5D6E-409C-BE32-E72D297353CC}">
              <c16:uniqueId val="{00000031-7536-4A6B-AE49-F4412E5459EA}"/>
            </c:ext>
          </c:extLst>
        </c:ser>
        <c:ser>
          <c:idx val="26"/>
          <c:order val="50"/>
          <c:tx>
            <c:v>Design Head</c:v>
          </c:tx>
          <c:spPr>
            <a:ln w="12700" cap="rnd">
              <a:solidFill>
                <a:schemeClr val="accent5"/>
              </a:solidFill>
              <a:prstDash val="dash"/>
              <a:round/>
            </a:ln>
            <a:effectLst/>
          </c:spPr>
          <c:marker>
            <c:symbol val="none"/>
          </c:marker>
          <c:xVal>
            <c:numRef>
              <c:f>'Design Point System Curve'!$C$46:$C$47</c:f>
              <c:numCache>
                <c:formatCode>#,##0</c:formatCode>
                <c:ptCount val="2"/>
                <c:pt idx="0">
                  <c:v>2500</c:v>
                </c:pt>
                <c:pt idx="1">
                  <c:v>0</c:v>
                </c:pt>
              </c:numCache>
            </c:numRef>
          </c:xVal>
          <c:yVal>
            <c:numRef>
              <c:f>'Design Point System Curve'!$D$46:$D$47</c:f>
              <c:numCache>
                <c:formatCode>0.00</c:formatCode>
                <c:ptCount val="2"/>
                <c:pt idx="0">
                  <c:v>40</c:v>
                </c:pt>
                <c:pt idx="1">
                  <c:v>40</c:v>
                </c:pt>
              </c:numCache>
            </c:numRef>
          </c:yVal>
          <c:smooth val="1"/>
          <c:extLst>
            <c:ext xmlns:c16="http://schemas.microsoft.com/office/drawing/2014/chart" uri="{C3380CC4-5D6E-409C-BE32-E72D297353CC}">
              <c16:uniqueId val="{00000032-7536-4A6B-AE49-F4412E5459EA}"/>
            </c:ext>
          </c:extLst>
        </c:ser>
        <c:ser>
          <c:idx val="27"/>
          <c:order val="51"/>
          <c:tx>
            <c:v>Design Flow</c:v>
          </c:tx>
          <c:spPr>
            <a:ln w="12700" cap="rnd">
              <a:solidFill>
                <a:schemeClr val="accent5"/>
              </a:solidFill>
              <a:prstDash val="dash"/>
              <a:round/>
            </a:ln>
            <a:effectLst/>
          </c:spPr>
          <c:marker>
            <c:symbol val="none"/>
          </c:marker>
          <c:xVal>
            <c:numRef>
              <c:f>'Design Point System Curve'!$C$48:$C$49</c:f>
              <c:numCache>
                <c:formatCode>#,##0</c:formatCode>
                <c:ptCount val="2"/>
                <c:pt idx="0">
                  <c:v>1100</c:v>
                </c:pt>
                <c:pt idx="1">
                  <c:v>1100</c:v>
                </c:pt>
              </c:numCache>
            </c:numRef>
          </c:xVal>
          <c:yVal>
            <c:numRef>
              <c:f>'Design Point System Curve'!$D$48:$D$49</c:f>
              <c:numCache>
                <c:formatCode>0.00</c:formatCode>
                <c:ptCount val="2"/>
                <c:pt idx="0">
                  <c:v>90</c:v>
                </c:pt>
                <c:pt idx="1">
                  <c:v>0</c:v>
                </c:pt>
              </c:numCache>
            </c:numRef>
          </c:yVal>
          <c:smooth val="1"/>
          <c:extLst>
            <c:ext xmlns:c16="http://schemas.microsoft.com/office/drawing/2014/chart" uri="{C3380CC4-5D6E-409C-BE32-E72D297353CC}">
              <c16:uniqueId val="{00000033-7536-4A6B-AE49-F4412E5459EA}"/>
            </c:ext>
          </c:extLst>
        </c:ser>
        <c:ser>
          <c:idx val="25"/>
          <c:order val="52"/>
          <c:tx>
            <c:v>Design Point</c:v>
          </c:tx>
          <c:spPr>
            <a:ln w="19050" cap="rnd">
              <a:solidFill>
                <a:schemeClr val="accent2">
                  <a:lumMod val="60000"/>
                  <a:lumOff val="40000"/>
                </a:schemeClr>
              </a:solidFill>
              <a:round/>
            </a:ln>
            <a:effectLst/>
          </c:spPr>
          <c:marker>
            <c:symbol val="circle"/>
            <c:size val="10"/>
            <c:spPr>
              <a:solidFill>
                <a:schemeClr val="accent2">
                  <a:alpha val="50000"/>
                </a:schemeClr>
              </a:solidFill>
              <a:ln w="25400">
                <a:solidFill>
                  <a:schemeClr val="accent5"/>
                </a:solidFill>
              </a:ln>
              <a:effectLst/>
            </c:spPr>
          </c:marker>
          <c:xVal>
            <c:numRef>
              <c:f>'Design Point System Curve'!$C$48</c:f>
              <c:numCache>
                <c:formatCode>#,##0</c:formatCode>
                <c:ptCount val="1"/>
                <c:pt idx="0">
                  <c:v>1100</c:v>
                </c:pt>
              </c:numCache>
            </c:numRef>
          </c:xVal>
          <c:yVal>
            <c:numRef>
              <c:f>'Design Point System Curve'!$D$46</c:f>
              <c:numCache>
                <c:formatCode>0.00</c:formatCode>
                <c:ptCount val="1"/>
                <c:pt idx="0">
                  <c:v>40</c:v>
                </c:pt>
              </c:numCache>
            </c:numRef>
          </c:yVal>
          <c:smooth val="1"/>
          <c:extLst>
            <c:ext xmlns:c16="http://schemas.microsoft.com/office/drawing/2014/chart" uri="{C3380CC4-5D6E-409C-BE32-E72D297353CC}">
              <c16:uniqueId val="{00000034-7536-4A6B-AE49-F4412E5459EA}"/>
            </c:ext>
          </c:extLst>
        </c:ser>
        <c:ser>
          <c:idx val="31"/>
          <c:order val="53"/>
          <c:tx>
            <c:v>Wide Open Point</c:v>
          </c:tx>
          <c:marker>
            <c:symbol val="none"/>
          </c:marker>
          <c:xVal>
            <c:numRef>
              <c:f>#REF!</c:f>
            </c:numRef>
          </c:xVal>
          <c:yVal>
            <c:numRef>
              <c:f>#REF!</c:f>
              <c:numCache>
                <c:formatCode>General</c:formatCode>
                <c:ptCount val="1"/>
                <c:pt idx="0">
                  <c:v>1</c:v>
                </c:pt>
              </c:numCache>
            </c:numRef>
          </c:yVal>
          <c:smooth val="1"/>
          <c:extLst>
            <c:ext xmlns:c16="http://schemas.microsoft.com/office/drawing/2014/chart" uri="{C3380CC4-5D6E-409C-BE32-E72D297353CC}">
              <c16:uniqueId val="{00000035-7536-4A6B-AE49-F4412E5459EA}"/>
            </c:ext>
          </c:extLst>
        </c:ser>
        <c:ser>
          <c:idx val="36"/>
          <c:order val="54"/>
          <c:tx>
            <c:v>Design impeller size</c:v>
          </c:tx>
          <c:spPr>
            <a:ln w="25400" cap="rnd">
              <a:solidFill>
                <a:schemeClr val="accent5"/>
              </a:solidFill>
              <a:prstDash val="lgDash"/>
              <a:round/>
            </a:ln>
            <a:effectLst/>
          </c:spPr>
          <c:marker>
            <c:symbol val="none"/>
          </c:marker>
          <c:xVal>
            <c:numRef>
              <c:f>'Impeller Size Projection'!$C$61:$C$76</c:f>
              <c:numCache>
                <c:formatCode>#,##0</c:formatCode>
                <c:ptCount val="16"/>
                <c:pt idx="0">
                  <c:v>9.8214285714285737E-10</c:v>
                </c:pt>
                <c:pt idx="1">
                  <c:v>99.233750000000001</c:v>
                </c:pt>
                <c:pt idx="2">
                  <c:v>198.4675</c:v>
                </c:pt>
                <c:pt idx="3">
                  <c:v>297.70125000000002</c:v>
                </c:pt>
                <c:pt idx="4">
                  <c:v>395.5757142857143</c:v>
                </c:pt>
                <c:pt idx="5">
                  <c:v>508.40330357142864</c:v>
                </c:pt>
                <c:pt idx="6">
                  <c:v>602.19991071428581</c:v>
                </c:pt>
                <c:pt idx="7">
                  <c:v>693.27696428571426</c:v>
                </c:pt>
                <c:pt idx="8">
                  <c:v>784.35500000000002</c:v>
                </c:pt>
                <c:pt idx="9">
                  <c:v>884.94803571428577</c:v>
                </c:pt>
                <c:pt idx="10">
                  <c:v>980.10392857142858</c:v>
                </c:pt>
                <c:pt idx="11">
                  <c:v>1080.7008928571429</c:v>
                </c:pt>
                <c:pt idx="12">
                  <c:v>1178.5714285714287</c:v>
                </c:pt>
                <c:pt idx="13">
                  <c:v>1277.8071428571429</c:v>
                </c:pt>
                <c:pt idx="14">
                  <c:v>1377.0428571428572</c:v>
                </c:pt>
                <c:pt idx="15">
                  <c:v>1451.8035714285716</c:v>
                </c:pt>
              </c:numCache>
            </c:numRef>
          </c:xVal>
          <c:yVal>
            <c:numRef>
              <c:f>'Impeller Size Projection'!$E$61:$E$76</c:f>
              <c:numCache>
                <c:formatCode>#,##0</c:formatCode>
                <c:ptCount val="16"/>
                <c:pt idx="0">
                  <c:v>49.92253188775512</c:v>
                </c:pt>
                <c:pt idx="1">
                  <c:v>49.922531887755106</c:v>
                </c:pt>
                <c:pt idx="2">
                  <c:v>49.640481505102052</c:v>
                </c:pt>
                <c:pt idx="3">
                  <c:v>49.358431122449005</c:v>
                </c:pt>
                <c:pt idx="4">
                  <c:v>48.982331792091841</c:v>
                </c:pt>
                <c:pt idx="5">
                  <c:v>48.606328922193882</c:v>
                </c:pt>
                <c:pt idx="6">
                  <c:v>48.136180644132679</c:v>
                </c:pt>
                <c:pt idx="7">
                  <c:v>47.572079878826543</c:v>
                </c:pt>
                <c:pt idx="8">
                  <c:v>46.819977678571433</c:v>
                </c:pt>
                <c:pt idx="9">
                  <c:v>45.597823660714297</c:v>
                </c:pt>
                <c:pt idx="10">
                  <c:v>43.623470982142869</c:v>
                </c:pt>
                <c:pt idx="11">
                  <c:v>40.70891820790817</c:v>
                </c:pt>
                <c:pt idx="12">
                  <c:v>36.948310746173476</c:v>
                </c:pt>
                <c:pt idx="13">
                  <c:v>32.62360251913266</c:v>
                </c:pt>
                <c:pt idx="14">
                  <c:v>27.828746014030617</c:v>
                </c:pt>
                <c:pt idx="15">
                  <c:v>23.504037786989798</c:v>
                </c:pt>
              </c:numCache>
            </c:numRef>
          </c:yVal>
          <c:smooth val="1"/>
          <c:extLst>
            <c:ext xmlns:c16="http://schemas.microsoft.com/office/drawing/2014/chart" uri="{C3380CC4-5D6E-409C-BE32-E72D297353CC}">
              <c16:uniqueId val="{00000036-7536-4A6B-AE49-F4412E5459EA}"/>
            </c:ext>
          </c:extLst>
        </c:ser>
        <c:dLbls>
          <c:showLegendKey val="0"/>
          <c:showVal val="0"/>
          <c:showCatName val="0"/>
          <c:showSerName val="0"/>
          <c:showPercent val="0"/>
          <c:showBubbleSize val="0"/>
        </c:dLbls>
        <c:axId val="945899568"/>
        <c:axId val="945906232"/>
      </c:scatterChart>
      <c:valAx>
        <c:axId val="945899568"/>
        <c:scaling>
          <c:orientation val="minMax"/>
          <c:max val="2500"/>
          <c:min val="0"/>
        </c:scaling>
        <c:delete val="0"/>
        <c:axPos val="b"/>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Flow, gpm</a:t>
                </a:r>
              </a:p>
            </c:rich>
          </c:tx>
          <c:layout>
            <c:manualLayout>
              <c:xMode val="edge"/>
              <c:yMode val="edge"/>
              <c:x val="0.46106487844265509"/>
              <c:y val="0.93232715419509249"/>
            </c:manualLayout>
          </c:layout>
          <c:overlay val="0"/>
          <c:spPr>
            <a:noFill/>
            <a:ln>
              <a:noFill/>
            </a:ln>
            <a:effectLst/>
          </c:sp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945906232"/>
        <c:crosses val="autoZero"/>
        <c:crossBetween val="midCat"/>
        <c:majorUnit val="500"/>
        <c:minorUnit val="100"/>
      </c:valAx>
      <c:valAx>
        <c:axId val="945906232"/>
        <c:scaling>
          <c:orientation val="minMax"/>
          <c:max val="90"/>
          <c:min val="0"/>
        </c:scaling>
        <c:delete val="0"/>
        <c:axPos val="l"/>
        <c:majorGridlines>
          <c:spPr>
            <a:ln w="9525" cap="flat" cmpd="sng" algn="ctr">
              <a:solidFill>
                <a:schemeClr val="bg1">
                  <a:lumMod val="65000"/>
                </a:schemeClr>
              </a:solidFill>
              <a:prstDash val="sysDash"/>
              <a:round/>
            </a:ln>
            <a:effectLst/>
          </c:spPr>
        </c:majorGridlines>
        <c:minorGridlines>
          <c:spPr>
            <a:ln w="9525" cap="flat" cmpd="sng" algn="ctr">
              <a:solidFill>
                <a:schemeClr val="bg1">
                  <a:lumMod val="85000"/>
                </a:schemeClr>
              </a:solidFill>
              <a:prstDash val="sysDash"/>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Comic Sans MS" panose="030F0702030302020204" pitchFamily="66" charset="0"/>
                    <a:ea typeface="+mn-ea"/>
                    <a:cs typeface="+mn-cs"/>
                  </a:defRPr>
                </a:pPr>
                <a:r>
                  <a:rPr lang="en-US" sz="1400"/>
                  <a:t>Head,</a:t>
                </a:r>
                <a:r>
                  <a:rPr lang="en-US" sz="1400" baseline="0"/>
                  <a:t> ft.w.c.</a:t>
                </a:r>
                <a:endParaRPr lang="en-US" sz="1400"/>
              </a:p>
            </c:rich>
          </c:tx>
          <c:layout>
            <c:manualLayout>
              <c:xMode val="edge"/>
              <c:yMode val="edge"/>
              <c:x val="5.8529917429034203E-3"/>
              <c:y val="0.38847283857591636"/>
            </c:manualLayout>
          </c:layout>
          <c:overlay val="0"/>
          <c:spPr>
            <a:noFill/>
            <a:ln>
              <a:noFill/>
            </a:ln>
            <a:effectLst/>
          </c:sp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Comic Sans MS" panose="030F0702030302020204" pitchFamily="66" charset="0"/>
                <a:ea typeface="+mn-ea"/>
                <a:cs typeface="+mn-cs"/>
              </a:defRPr>
            </a:pPr>
            <a:endParaRPr lang="en-US"/>
          </a:p>
        </c:txPr>
        <c:crossAx val="945899568"/>
        <c:crosses val="autoZero"/>
        <c:crossBetween val="midCat"/>
        <c:majorUnit val="10"/>
        <c:minorUnit val="5"/>
      </c:valAx>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Comic Sans MS" panose="030F0702030302020204" pitchFamily="66" charset="0"/>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tabColor theme="4"/>
  </sheetPr>
  <sheetViews>
    <sheetView zoomScale="86"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FF45D7B-BDF1-467E-9004-27299E032732}">
  <sheetPr>
    <tabColor theme="4"/>
  </sheetPr>
  <sheetViews>
    <sheetView zoomScale="86"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730F47B-1BD0-4608-9F0A-CE52E7603356}">
  <sheetPr>
    <tabColor theme="4"/>
  </sheetPr>
  <sheetViews>
    <sheetView tabSelected="1" zoomScale="86"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jpeg"/><Relationship Id="rId4" Type="http://schemas.openxmlformats.org/officeDocument/2006/relationships/image" Target="../media/image9.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136525</xdr:colOff>
      <xdr:row>8</xdr:row>
      <xdr:rowOff>152400</xdr:rowOff>
    </xdr:to>
    <xdr:pic>
      <xdr:nvPicPr>
        <xdr:cNvPr id="2" name="Picture 33" descr="FDE new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5605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0</xdr:row>
      <xdr:rowOff>0</xdr:rowOff>
    </xdr:from>
    <xdr:to>
      <xdr:col>26</xdr:col>
      <xdr:colOff>329184</xdr:colOff>
      <xdr:row>21</xdr:row>
      <xdr:rowOff>153924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134725" y="0"/>
          <a:ext cx="7034784" cy="4840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5535" cy="6290930"/>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0.08415</cdr:x>
      <cdr:y>0.46062</cdr:y>
    </cdr:from>
    <cdr:to>
      <cdr:x>0.1621</cdr:x>
      <cdr:y>0.51288</cdr:y>
    </cdr:to>
    <cdr:sp macro="" textlink="">
      <cdr:nvSpPr>
        <cdr:cNvPr id="2" name="TextBox 1"/>
        <cdr:cNvSpPr txBox="1"/>
      </cdr:nvSpPr>
      <cdr:spPr>
        <a:xfrm xmlns:a="http://schemas.openxmlformats.org/drawingml/2006/main">
          <a:off x="730282" y="2900562"/>
          <a:ext cx="676476"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vertOverflow="clip" wrap="none" lIns="0" tIns="0" rIns="0" bIns="0" rtlCol="0" anchor="ctr" anchorCtr="1"/>
        <a:lstStyle xmlns:a="http://schemas.openxmlformats.org/drawingml/2006/main"/>
        <a:p xmlns:a="http://schemas.openxmlformats.org/drawingml/2006/main">
          <a:pPr algn="ctr"/>
          <a:r>
            <a:rPr lang="en-US" sz="1100">
              <a:latin typeface="Comic Sans MS" panose="030F0702030302020204" pitchFamily="66" charset="0"/>
            </a:rPr>
            <a:t>10"</a:t>
          </a:r>
        </a:p>
      </cdr:txBody>
    </cdr:sp>
  </cdr:relSizeAnchor>
  <cdr:relSizeAnchor xmlns:cdr="http://schemas.openxmlformats.org/drawingml/2006/chartDrawing">
    <cdr:from>
      <cdr:x>0.08415</cdr:x>
      <cdr:y>0.05485</cdr:y>
    </cdr:from>
    <cdr:to>
      <cdr:x>0.16209</cdr:x>
      <cdr:y>0.10711</cdr:y>
    </cdr:to>
    <cdr:sp macro="" textlink="">
      <cdr:nvSpPr>
        <cdr:cNvPr id="4" name="TextBox 1"/>
        <cdr:cNvSpPr txBox="1"/>
      </cdr:nvSpPr>
      <cdr:spPr>
        <a:xfrm xmlns:a="http://schemas.openxmlformats.org/drawingml/2006/main">
          <a:off x="730282" y="34539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0.08415</cdr:x>
      <cdr:y>0.12186</cdr:y>
    </cdr:from>
    <cdr:to>
      <cdr:x>0.16209</cdr:x>
      <cdr:y>0.17412</cdr:y>
    </cdr:to>
    <cdr:sp macro="" textlink="">
      <cdr:nvSpPr>
        <cdr:cNvPr id="23" name="TextBox 1"/>
        <cdr:cNvSpPr txBox="1"/>
      </cdr:nvSpPr>
      <cdr:spPr>
        <a:xfrm xmlns:a="http://schemas.openxmlformats.org/drawingml/2006/main">
          <a:off x="730282" y="767359"/>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13.0"</a:t>
          </a:r>
        </a:p>
      </cdr:txBody>
    </cdr:sp>
  </cdr:relSizeAnchor>
  <cdr:relSizeAnchor xmlns:cdr="http://schemas.openxmlformats.org/drawingml/2006/chartDrawing">
    <cdr:from>
      <cdr:x>0.08415</cdr:x>
      <cdr:y>0.18431</cdr:y>
    </cdr:from>
    <cdr:to>
      <cdr:x>0.16209</cdr:x>
      <cdr:y>0.23657</cdr:y>
    </cdr:to>
    <cdr:sp macro="" textlink="">
      <cdr:nvSpPr>
        <cdr:cNvPr id="24" name="TextBox 1"/>
        <cdr:cNvSpPr txBox="1"/>
      </cdr:nvSpPr>
      <cdr:spPr>
        <a:xfrm xmlns:a="http://schemas.openxmlformats.org/drawingml/2006/main">
          <a:off x="730282" y="1160594"/>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12.5"</a:t>
          </a:r>
        </a:p>
      </cdr:txBody>
    </cdr:sp>
  </cdr:relSizeAnchor>
  <cdr:relSizeAnchor xmlns:cdr="http://schemas.openxmlformats.org/drawingml/2006/chartDrawing">
    <cdr:from>
      <cdr:x>0.08415</cdr:x>
      <cdr:y>0.24259</cdr:y>
    </cdr:from>
    <cdr:to>
      <cdr:x>0.16209</cdr:x>
      <cdr:y>0.29485</cdr:y>
    </cdr:to>
    <cdr:sp macro="" textlink="">
      <cdr:nvSpPr>
        <cdr:cNvPr id="25" name="TextBox 1"/>
        <cdr:cNvSpPr txBox="1"/>
      </cdr:nvSpPr>
      <cdr:spPr>
        <a:xfrm xmlns:a="http://schemas.openxmlformats.org/drawingml/2006/main">
          <a:off x="730282" y="1527612"/>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12.0"</a:t>
          </a:r>
        </a:p>
      </cdr:txBody>
    </cdr:sp>
  </cdr:relSizeAnchor>
  <cdr:relSizeAnchor xmlns:cdr="http://schemas.openxmlformats.org/drawingml/2006/chartDrawing">
    <cdr:from>
      <cdr:x>0.08415</cdr:x>
      <cdr:y>0.30643</cdr:y>
    </cdr:from>
    <cdr:to>
      <cdr:x>0.16209</cdr:x>
      <cdr:y>0.35869</cdr:y>
    </cdr:to>
    <cdr:sp macro="" textlink="">
      <cdr:nvSpPr>
        <cdr:cNvPr id="26" name="TextBox 1"/>
        <cdr:cNvSpPr txBox="1"/>
      </cdr:nvSpPr>
      <cdr:spPr>
        <a:xfrm xmlns:a="http://schemas.openxmlformats.org/drawingml/2006/main">
          <a:off x="730282" y="192958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11.5"</a:t>
          </a:r>
        </a:p>
      </cdr:txBody>
    </cdr:sp>
  </cdr:relSizeAnchor>
  <cdr:relSizeAnchor xmlns:cdr="http://schemas.openxmlformats.org/drawingml/2006/chartDrawing">
    <cdr:from>
      <cdr:x>0.08415</cdr:x>
      <cdr:y>0.35777</cdr:y>
    </cdr:from>
    <cdr:to>
      <cdr:x>0.16209</cdr:x>
      <cdr:y>0.41003</cdr:y>
    </cdr:to>
    <cdr:sp macro="" textlink="">
      <cdr:nvSpPr>
        <cdr:cNvPr id="27" name="TextBox 1"/>
        <cdr:cNvSpPr txBox="1"/>
      </cdr:nvSpPr>
      <cdr:spPr>
        <a:xfrm xmlns:a="http://schemas.openxmlformats.org/drawingml/2006/main">
          <a:off x="730282" y="2252910"/>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11.0"</a:t>
          </a:r>
        </a:p>
      </cdr:txBody>
    </cdr:sp>
  </cdr:relSizeAnchor>
  <cdr:relSizeAnchor xmlns:cdr="http://schemas.openxmlformats.org/drawingml/2006/chartDrawing">
    <cdr:from>
      <cdr:x>0.08415</cdr:x>
      <cdr:y>0.40912</cdr:y>
    </cdr:from>
    <cdr:to>
      <cdr:x>0.16209</cdr:x>
      <cdr:y>0.46138</cdr:y>
    </cdr:to>
    <cdr:sp macro="" textlink="">
      <cdr:nvSpPr>
        <cdr:cNvPr id="28" name="TextBox 1"/>
        <cdr:cNvSpPr txBox="1"/>
      </cdr:nvSpPr>
      <cdr:spPr>
        <a:xfrm xmlns:a="http://schemas.openxmlformats.org/drawingml/2006/main">
          <a:off x="730282" y="2576236"/>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10.5"</a:t>
          </a:r>
        </a:p>
      </cdr:txBody>
    </cdr:sp>
  </cdr:relSizeAnchor>
  <cdr:relSizeAnchor xmlns:cdr="http://schemas.openxmlformats.org/drawingml/2006/chartDrawing">
    <cdr:from>
      <cdr:x>0.08519</cdr:x>
      <cdr:y>0.4649</cdr:y>
    </cdr:from>
    <cdr:to>
      <cdr:x>0.16314</cdr:x>
      <cdr:y>0.51716</cdr:y>
    </cdr:to>
    <cdr:sp macro="" textlink="">
      <cdr:nvSpPr>
        <cdr:cNvPr id="3" name="TextBox 1">
          <a:extLst xmlns:a="http://schemas.openxmlformats.org/drawingml/2006/main">
            <a:ext uri="{FF2B5EF4-FFF2-40B4-BE49-F238E27FC236}">
              <a16:creationId xmlns:a16="http://schemas.microsoft.com/office/drawing/2014/main" id="{EE72D32E-16DC-47E4-AEE2-2C91B05E5EF0}"/>
            </a:ext>
          </a:extLst>
        </cdr:cNvPr>
        <cdr:cNvSpPr txBox="1"/>
      </cdr:nvSpPr>
      <cdr:spPr>
        <a:xfrm xmlns:a="http://schemas.openxmlformats.org/drawingml/2006/main">
          <a:off x="738220" y="2926087"/>
          <a:ext cx="675505" cy="32892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vertOverflow="clip" wrap="none" lIns="0" tIns="0" rIns="0" bIns="0" rtlCol="0" anchor="ctr" anchorCtr="1"/>
        <a:lstStyle xmlns:a="http://schemas.openxmlformats.org/drawingml/2006/main"/>
        <a:p xmlns:a="http://schemas.openxmlformats.org/drawingml/2006/main">
          <a:pPr algn="ctr"/>
          <a:r>
            <a:rPr lang="en-US" sz="1100">
              <a:latin typeface="Comic Sans MS" panose="030F0702030302020204" pitchFamily="66" charset="0"/>
            </a:rPr>
            <a:t>10"</a:t>
          </a:r>
        </a:p>
      </cdr:txBody>
    </cdr:sp>
  </cdr:relSizeAnchor>
  <cdr:relSizeAnchor xmlns:cdr="http://schemas.openxmlformats.org/drawingml/2006/chartDrawing">
    <cdr:from>
      <cdr:x>0.08415</cdr:x>
      <cdr:y>0.05485</cdr:y>
    </cdr:from>
    <cdr:to>
      <cdr:x>0.16209</cdr:x>
      <cdr:y>0.10711</cdr:y>
    </cdr:to>
    <cdr:sp macro="" textlink="">
      <cdr:nvSpPr>
        <cdr:cNvPr id="29" name="TextBox 1">
          <a:extLst xmlns:a="http://schemas.openxmlformats.org/drawingml/2006/main">
            <a:ext uri="{FF2B5EF4-FFF2-40B4-BE49-F238E27FC236}">
              <a16:creationId xmlns:a16="http://schemas.microsoft.com/office/drawing/2014/main" id="{8C00CDBB-2CF4-42E2-A6E9-B8E684B09E6A}"/>
            </a:ext>
          </a:extLst>
        </cdr:cNvPr>
        <cdr:cNvSpPr txBox="1"/>
      </cdr:nvSpPr>
      <cdr:spPr>
        <a:xfrm xmlns:a="http://schemas.openxmlformats.org/drawingml/2006/main">
          <a:off x="730282" y="34539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30" name="TextBox 1">
          <a:extLst xmlns:a="http://schemas.openxmlformats.org/drawingml/2006/main">
            <a:ext uri="{FF2B5EF4-FFF2-40B4-BE49-F238E27FC236}">
              <a16:creationId xmlns:a16="http://schemas.microsoft.com/office/drawing/2014/main" id="{D9A14A3B-32F4-45D7-B04C-CD68338E505D}"/>
            </a:ext>
          </a:extLst>
        </cdr:cNvPr>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31" name="TextBox 1">
          <a:extLst xmlns:a="http://schemas.openxmlformats.org/drawingml/2006/main">
            <a:ext uri="{FF2B5EF4-FFF2-40B4-BE49-F238E27FC236}">
              <a16:creationId xmlns:a16="http://schemas.microsoft.com/office/drawing/2014/main" id="{571CBBB2-1B94-4220-8731-F7EB56F2E540}"/>
            </a:ext>
          </a:extLst>
        </cdr:cNvPr>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32" name="TextBox 1">
          <a:extLst xmlns:a="http://schemas.openxmlformats.org/drawingml/2006/main">
            <a:ext uri="{FF2B5EF4-FFF2-40B4-BE49-F238E27FC236}">
              <a16:creationId xmlns:a16="http://schemas.microsoft.com/office/drawing/2014/main" id="{FD3FB1A8-7957-4D12-963B-A2C320364C61}"/>
            </a:ext>
          </a:extLst>
        </cdr:cNvPr>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33" name="TextBox 1">
          <a:extLst xmlns:a="http://schemas.openxmlformats.org/drawingml/2006/main">
            <a:ext uri="{FF2B5EF4-FFF2-40B4-BE49-F238E27FC236}">
              <a16:creationId xmlns:a16="http://schemas.microsoft.com/office/drawing/2014/main" id="{4BF705C9-896F-4582-B0D0-C08817591D48}"/>
            </a:ext>
          </a:extLst>
        </cdr:cNvPr>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34" name="TextBox 1">
          <a:extLst xmlns:a="http://schemas.openxmlformats.org/drawingml/2006/main">
            <a:ext uri="{FF2B5EF4-FFF2-40B4-BE49-F238E27FC236}">
              <a16:creationId xmlns:a16="http://schemas.microsoft.com/office/drawing/2014/main" id="{D7C5865C-6508-4CA4-AC4B-96892C148388}"/>
            </a:ext>
          </a:extLst>
        </cdr:cNvPr>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35" name="TextBox 1">
          <a:extLst xmlns:a="http://schemas.openxmlformats.org/drawingml/2006/main">
            <a:ext uri="{FF2B5EF4-FFF2-40B4-BE49-F238E27FC236}">
              <a16:creationId xmlns:a16="http://schemas.microsoft.com/office/drawing/2014/main" id="{DB2BC5F2-02F6-44E4-90A2-21F8C3AA4C77}"/>
            </a:ext>
          </a:extLst>
        </cdr:cNvPr>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36" name="TextBox 1">
          <a:extLst xmlns:a="http://schemas.openxmlformats.org/drawingml/2006/main">
            <a:ext uri="{FF2B5EF4-FFF2-40B4-BE49-F238E27FC236}">
              <a16:creationId xmlns:a16="http://schemas.microsoft.com/office/drawing/2014/main" id="{9B3C5721-6778-4F5F-9A58-73436AB376CB}"/>
            </a:ext>
          </a:extLst>
        </cdr:cNvPr>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37" name="TextBox 1">
          <a:extLst xmlns:a="http://schemas.openxmlformats.org/drawingml/2006/main">
            <a:ext uri="{FF2B5EF4-FFF2-40B4-BE49-F238E27FC236}">
              <a16:creationId xmlns:a16="http://schemas.microsoft.com/office/drawing/2014/main" id="{1D63EAA4-50BC-4387-9116-5EC5473BEBD4}"/>
            </a:ext>
          </a:extLst>
        </cdr:cNvPr>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38" name="TextBox 1">
          <a:extLst xmlns:a="http://schemas.openxmlformats.org/drawingml/2006/main">
            <a:ext uri="{FF2B5EF4-FFF2-40B4-BE49-F238E27FC236}">
              <a16:creationId xmlns:a16="http://schemas.microsoft.com/office/drawing/2014/main" id="{D036936A-0789-4B14-9B89-F1AF783A4329}"/>
            </a:ext>
          </a:extLst>
        </cdr:cNvPr>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39" name="TextBox 1">
          <a:extLst xmlns:a="http://schemas.openxmlformats.org/drawingml/2006/main">
            <a:ext uri="{FF2B5EF4-FFF2-40B4-BE49-F238E27FC236}">
              <a16:creationId xmlns:a16="http://schemas.microsoft.com/office/drawing/2014/main" id="{984E6544-BF58-4FC2-BF74-4190C332E8FB}"/>
            </a:ext>
          </a:extLst>
        </cdr:cNvPr>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40" name="TextBox 1">
          <a:extLst xmlns:a="http://schemas.openxmlformats.org/drawingml/2006/main">
            <a:ext uri="{FF2B5EF4-FFF2-40B4-BE49-F238E27FC236}">
              <a16:creationId xmlns:a16="http://schemas.microsoft.com/office/drawing/2014/main" id="{9D60E8A9-8DD6-497D-817F-26729291DB22}"/>
            </a:ext>
          </a:extLst>
        </cdr:cNvPr>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41" name="TextBox 1">
          <a:extLst xmlns:a="http://schemas.openxmlformats.org/drawingml/2006/main">
            <a:ext uri="{FF2B5EF4-FFF2-40B4-BE49-F238E27FC236}">
              <a16:creationId xmlns:a16="http://schemas.microsoft.com/office/drawing/2014/main" id="{B0807675-B9E1-451A-A47B-FE67B30F6820}"/>
            </a:ext>
          </a:extLst>
        </cdr:cNvPr>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42" name="TextBox 1">
          <a:extLst xmlns:a="http://schemas.openxmlformats.org/drawingml/2006/main">
            <a:ext uri="{FF2B5EF4-FFF2-40B4-BE49-F238E27FC236}">
              <a16:creationId xmlns:a16="http://schemas.microsoft.com/office/drawing/2014/main" id="{50AE9497-7C41-43BB-ADFB-36981D35880B}"/>
            </a:ext>
          </a:extLst>
        </cdr:cNvPr>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43" name="TextBox 1">
          <a:extLst xmlns:a="http://schemas.openxmlformats.org/drawingml/2006/main">
            <a:ext uri="{FF2B5EF4-FFF2-40B4-BE49-F238E27FC236}">
              <a16:creationId xmlns:a16="http://schemas.microsoft.com/office/drawing/2014/main" id="{85656E63-EB22-48DC-A519-B3D64676CC83}"/>
            </a:ext>
          </a:extLst>
        </cdr:cNvPr>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44" name="TextBox 1">
          <a:extLst xmlns:a="http://schemas.openxmlformats.org/drawingml/2006/main">
            <a:ext uri="{FF2B5EF4-FFF2-40B4-BE49-F238E27FC236}">
              <a16:creationId xmlns:a16="http://schemas.microsoft.com/office/drawing/2014/main" id="{2D16D164-6C7A-4167-A113-43427114D1FE}"/>
            </a:ext>
          </a:extLst>
        </cdr:cNvPr>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45" name="TextBox 1">
          <a:extLst xmlns:a="http://schemas.openxmlformats.org/drawingml/2006/main">
            <a:ext uri="{FF2B5EF4-FFF2-40B4-BE49-F238E27FC236}">
              <a16:creationId xmlns:a16="http://schemas.microsoft.com/office/drawing/2014/main" id="{37DC3A19-C23B-4E4B-8921-68E34B67C47D}"/>
            </a:ext>
          </a:extLst>
        </cdr:cNvPr>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46" name="TextBox 1">
          <a:extLst xmlns:a="http://schemas.openxmlformats.org/drawingml/2006/main">
            <a:ext uri="{FF2B5EF4-FFF2-40B4-BE49-F238E27FC236}">
              <a16:creationId xmlns:a16="http://schemas.microsoft.com/office/drawing/2014/main" id="{6A4A5811-8085-4887-93FC-CA144BDB6AA7}"/>
            </a:ext>
          </a:extLst>
        </cdr:cNvPr>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47" name="TextBox 1">
          <a:extLst xmlns:a="http://schemas.openxmlformats.org/drawingml/2006/main">
            <a:ext uri="{FF2B5EF4-FFF2-40B4-BE49-F238E27FC236}">
              <a16:creationId xmlns:a16="http://schemas.microsoft.com/office/drawing/2014/main" id="{2F0721B4-1CBE-4E85-A07A-BA99C36E817A}"/>
            </a:ext>
          </a:extLst>
        </cdr:cNvPr>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0.08415</cdr:x>
      <cdr:y>0.12186</cdr:y>
    </cdr:from>
    <cdr:to>
      <cdr:x>0.16209</cdr:x>
      <cdr:y>0.17412</cdr:y>
    </cdr:to>
    <cdr:sp macro="" textlink="">
      <cdr:nvSpPr>
        <cdr:cNvPr id="48" name="TextBox 1">
          <a:extLst xmlns:a="http://schemas.openxmlformats.org/drawingml/2006/main">
            <a:ext uri="{FF2B5EF4-FFF2-40B4-BE49-F238E27FC236}">
              <a16:creationId xmlns:a16="http://schemas.microsoft.com/office/drawing/2014/main" id="{9E64ABCB-C33A-4094-8DBA-6C85D3AEC9AC}"/>
            </a:ext>
          </a:extLst>
        </cdr:cNvPr>
        <cdr:cNvSpPr txBox="1"/>
      </cdr:nvSpPr>
      <cdr:spPr>
        <a:xfrm xmlns:a="http://schemas.openxmlformats.org/drawingml/2006/main">
          <a:off x="730282" y="767359"/>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13.0"</a:t>
          </a:r>
        </a:p>
      </cdr:txBody>
    </cdr:sp>
  </cdr:relSizeAnchor>
  <cdr:relSizeAnchor xmlns:cdr="http://schemas.openxmlformats.org/drawingml/2006/chartDrawing">
    <cdr:from>
      <cdr:x>0.08415</cdr:x>
      <cdr:y>0.18431</cdr:y>
    </cdr:from>
    <cdr:to>
      <cdr:x>0.16209</cdr:x>
      <cdr:y>0.23657</cdr:y>
    </cdr:to>
    <cdr:sp macro="" textlink="">
      <cdr:nvSpPr>
        <cdr:cNvPr id="49" name="TextBox 1">
          <a:extLst xmlns:a="http://schemas.openxmlformats.org/drawingml/2006/main">
            <a:ext uri="{FF2B5EF4-FFF2-40B4-BE49-F238E27FC236}">
              <a16:creationId xmlns:a16="http://schemas.microsoft.com/office/drawing/2014/main" id="{621A7428-E79F-47AB-BE83-77B5F26C7E9D}"/>
            </a:ext>
          </a:extLst>
        </cdr:cNvPr>
        <cdr:cNvSpPr txBox="1"/>
      </cdr:nvSpPr>
      <cdr:spPr>
        <a:xfrm xmlns:a="http://schemas.openxmlformats.org/drawingml/2006/main">
          <a:off x="730282" y="1160594"/>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12.5"</a:t>
          </a:r>
        </a:p>
      </cdr:txBody>
    </cdr:sp>
  </cdr:relSizeAnchor>
  <cdr:relSizeAnchor xmlns:cdr="http://schemas.openxmlformats.org/drawingml/2006/chartDrawing">
    <cdr:from>
      <cdr:x>0.08415</cdr:x>
      <cdr:y>0.24259</cdr:y>
    </cdr:from>
    <cdr:to>
      <cdr:x>0.16209</cdr:x>
      <cdr:y>0.29485</cdr:y>
    </cdr:to>
    <cdr:sp macro="" textlink="">
      <cdr:nvSpPr>
        <cdr:cNvPr id="50" name="TextBox 1">
          <a:extLst xmlns:a="http://schemas.openxmlformats.org/drawingml/2006/main">
            <a:ext uri="{FF2B5EF4-FFF2-40B4-BE49-F238E27FC236}">
              <a16:creationId xmlns:a16="http://schemas.microsoft.com/office/drawing/2014/main" id="{9A4438B9-5FD0-470F-8BFB-D8496F6245C7}"/>
            </a:ext>
          </a:extLst>
        </cdr:cNvPr>
        <cdr:cNvSpPr txBox="1"/>
      </cdr:nvSpPr>
      <cdr:spPr>
        <a:xfrm xmlns:a="http://schemas.openxmlformats.org/drawingml/2006/main">
          <a:off x="730282" y="1527612"/>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12.0"</a:t>
          </a:r>
        </a:p>
      </cdr:txBody>
    </cdr:sp>
  </cdr:relSizeAnchor>
  <cdr:relSizeAnchor xmlns:cdr="http://schemas.openxmlformats.org/drawingml/2006/chartDrawing">
    <cdr:from>
      <cdr:x>0.08415</cdr:x>
      <cdr:y>0.30643</cdr:y>
    </cdr:from>
    <cdr:to>
      <cdr:x>0.16209</cdr:x>
      <cdr:y>0.35869</cdr:y>
    </cdr:to>
    <cdr:sp macro="" textlink="">
      <cdr:nvSpPr>
        <cdr:cNvPr id="51" name="TextBox 1">
          <a:extLst xmlns:a="http://schemas.openxmlformats.org/drawingml/2006/main">
            <a:ext uri="{FF2B5EF4-FFF2-40B4-BE49-F238E27FC236}">
              <a16:creationId xmlns:a16="http://schemas.microsoft.com/office/drawing/2014/main" id="{B0C4A36A-1865-43D9-B461-513B6BA39412}"/>
            </a:ext>
          </a:extLst>
        </cdr:cNvPr>
        <cdr:cNvSpPr txBox="1"/>
      </cdr:nvSpPr>
      <cdr:spPr>
        <a:xfrm xmlns:a="http://schemas.openxmlformats.org/drawingml/2006/main">
          <a:off x="730282" y="192958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11.5"</a:t>
          </a:r>
        </a:p>
      </cdr:txBody>
    </cdr:sp>
  </cdr:relSizeAnchor>
  <cdr:relSizeAnchor xmlns:cdr="http://schemas.openxmlformats.org/drawingml/2006/chartDrawing">
    <cdr:from>
      <cdr:x>0.08415</cdr:x>
      <cdr:y>0.35777</cdr:y>
    </cdr:from>
    <cdr:to>
      <cdr:x>0.16209</cdr:x>
      <cdr:y>0.41003</cdr:y>
    </cdr:to>
    <cdr:sp macro="" textlink="">
      <cdr:nvSpPr>
        <cdr:cNvPr id="52" name="TextBox 1">
          <a:extLst xmlns:a="http://schemas.openxmlformats.org/drawingml/2006/main">
            <a:ext uri="{FF2B5EF4-FFF2-40B4-BE49-F238E27FC236}">
              <a16:creationId xmlns:a16="http://schemas.microsoft.com/office/drawing/2014/main" id="{C2CF5504-0637-4F9A-ADCC-1ACE125F1403}"/>
            </a:ext>
          </a:extLst>
        </cdr:cNvPr>
        <cdr:cNvSpPr txBox="1"/>
      </cdr:nvSpPr>
      <cdr:spPr>
        <a:xfrm xmlns:a="http://schemas.openxmlformats.org/drawingml/2006/main">
          <a:off x="730282" y="2252910"/>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11.0"</a:t>
          </a:r>
        </a:p>
      </cdr:txBody>
    </cdr:sp>
  </cdr:relSizeAnchor>
  <cdr:relSizeAnchor xmlns:cdr="http://schemas.openxmlformats.org/drawingml/2006/chartDrawing">
    <cdr:from>
      <cdr:x>0.08415</cdr:x>
      <cdr:y>0.40912</cdr:y>
    </cdr:from>
    <cdr:to>
      <cdr:x>0.16209</cdr:x>
      <cdr:y>0.46138</cdr:y>
    </cdr:to>
    <cdr:sp macro="" textlink="">
      <cdr:nvSpPr>
        <cdr:cNvPr id="53" name="TextBox 1">
          <a:extLst xmlns:a="http://schemas.openxmlformats.org/drawingml/2006/main">
            <a:ext uri="{FF2B5EF4-FFF2-40B4-BE49-F238E27FC236}">
              <a16:creationId xmlns:a16="http://schemas.microsoft.com/office/drawing/2014/main" id="{23CBDD13-F465-47CF-902C-02C345AECC22}"/>
            </a:ext>
          </a:extLst>
        </cdr:cNvPr>
        <cdr:cNvSpPr txBox="1"/>
      </cdr:nvSpPr>
      <cdr:spPr>
        <a:xfrm xmlns:a="http://schemas.openxmlformats.org/drawingml/2006/main">
          <a:off x="730282" y="2576236"/>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10.5"</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8665535" cy="6290930"/>
    <xdr:graphicFrame macro="">
      <xdr:nvGraphicFramePr>
        <xdr:cNvPr id="2" name="Chart 1">
          <a:extLst>
            <a:ext uri="{FF2B5EF4-FFF2-40B4-BE49-F238E27FC236}">
              <a16:creationId xmlns:a16="http://schemas.microsoft.com/office/drawing/2014/main" id="{3959EEEB-F5AB-4BDA-9187-17C0D353DB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0.08415</cdr:x>
      <cdr:y>0.46062</cdr:y>
    </cdr:from>
    <cdr:to>
      <cdr:x>0.1621</cdr:x>
      <cdr:y>0.51288</cdr:y>
    </cdr:to>
    <cdr:sp macro="" textlink="">
      <cdr:nvSpPr>
        <cdr:cNvPr id="2" name="TextBox 1"/>
        <cdr:cNvSpPr txBox="1"/>
      </cdr:nvSpPr>
      <cdr:spPr>
        <a:xfrm xmlns:a="http://schemas.openxmlformats.org/drawingml/2006/main">
          <a:off x="730282" y="2900562"/>
          <a:ext cx="676476"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vertOverflow="clip" wrap="none" lIns="0" tIns="0" rIns="0" bIns="0" rtlCol="0" anchor="ctr" anchorCtr="1"/>
        <a:lstStyle xmlns:a="http://schemas.openxmlformats.org/drawingml/2006/main"/>
        <a:p xmlns:a="http://schemas.openxmlformats.org/drawingml/2006/main">
          <a:pPr algn="ctr"/>
          <a:r>
            <a:rPr lang="en-US" sz="1100">
              <a:latin typeface="Comic Sans MS" panose="030F0702030302020204" pitchFamily="66" charset="0"/>
            </a:rPr>
            <a:t>10"</a:t>
          </a:r>
        </a:p>
      </cdr:txBody>
    </cdr:sp>
  </cdr:relSizeAnchor>
  <cdr:relSizeAnchor xmlns:cdr="http://schemas.openxmlformats.org/drawingml/2006/chartDrawing">
    <cdr:from>
      <cdr:x>0.08415</cdr:x>
      <cdr:y>0.05485</cdr:y>
    </cdr:from>
    <cdr:to>
      <cdr:x>0.16209</cdr:x>
      <cdr:y>0.10711</cdr:y>
    </cdr:to>
    <cdr:sp macro="" textlink="">
      <cdr:nvSpPr>
        <cdr:cNvPr id="4" name="TextBox 1"/>
        <cdr:cNvSpPr txBox="1"/>
      </cdr:nvSpPr>
      <cdr:spPr>
        <a:xfrm xmlns:a="http://schemas.openxmlformats.org/drawingml/2006/main">
          <a:off x="730282" y="34539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0.08415</cdr:x>
      <cdr:y>0.12186</cdr:y>
    </cdr:from>
    <cdr:to>
      <cdr:x>0.16209</cdr:x>
      <cdr:y>0.17412</cdr:y>
    </cdr:to>
    <cdr:sp macro="" textlink="">
      <cdr:nvSpPr>
        <cdr:cNvPr id="23" name="TextBox 1"/>
        <cdr:cNvSpPr txBox="1"/>
      </cdr:nvSpPr>
      <cdr:spPr>
        <a:xfrm xmlns:a="http://schemas.openxmlformats.org/drawingml/2006/main">
          <a:off x="730282" y="767359"/>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13.0"</a:t>
          </a:r>
        </a:p>
      </cdr:txBody>
    </cdr:sp>
  </cdr:relSizeAnchor>
  <cdr:relSizeAnchor xmlns:cdr="http://schemas.openxmlformats.org/drawingml/2006/chartDrawing">
    <cdr:from>
      <cdr:x>0.08415</cdr:x>
      <cdr:y>0.18431</cdr:y>
    </cdr:from>
    <cdr:to>
      <cdr:x>0.16209</cdr:x>
      <cdr:y>0.23657</cdr:y>
    </cdr:to>
    <cdr:sp macro="" textlink="">
      <cdr:nvSpPr>
        <cdr:cNvPr id="24" name="TextBox 1"/>
        <cdr:cNvSpPr txBox="1"/>
      </cdr:nvSpPr>
      <cdr:spPr>
        <a:xfrm xmlns:a="http://schemas.openxmlformats.org/drawingml/2006/main">
          <a:off x="730282" y="1160594"/>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12.5"</a:t>
          </a:r>
        </a:p>
      </cdr:txBody>
    </cdr:sp>
  </cdr:relSizeAnchor>
  <cdr:relSizeAnchor xmlns:cdr="http://schemas.openxmlformats.org/drawingml/2006/chartDrawing">
    <cdr:from>
      <cdr:x>0.08415</cdr:x>
      <cdr:y>0.24259</cdr:y>
    </cdr:from>
    <cdr:to>
      <cdr:x>0.16209</cdr:x>
      <cdr:y>0.29485</cdr:y>
    </cdr:to>
    <cdr:sp macro="" textlink="">
      <cdr:nvSpPr>
        <cdr:cNvPr id="25" name="TextBox 1"/>
        <cdr:cNvSpPr txBox="1"/>
      </cdr:nvSpPr>
      <cdr:spPr>
        <a:xfrm xmlns:a="http://schemas.openxmlformats.org/drawingml/2006/main">
          <a:off x="730282" y="1527612"/>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12.0"</a:t>
          </a:r>
        </a:p>
      </cdr:txBody>
    </cdr:sp>
  </cdr:relSizeAnchor>
  <cdr:relSizeAnchor xmlns:cdr="http://schemas.openxmlformats.org/drawingml/2006/chartDrawing">
    <cdr:from>
      <cdr:x>0.08415</cdr:x>
      <cdr:y>0.30643</cdr:y>
    </cdr:from>
    <cdr:to>
      <cdr:x>0.16209</cdr:x>
      <cdr:y>0.35869</cdr:y>
    </cdr:to>
    <cdr:sp macro="" textlink="">
      <cdr:nvSpPr>
        <cdr:cNvPr id="26" name="TextBox 1"/>
        <cdr:cNvSpPr txBox="1"/>
      </cdr:nvSpPr>
      <cdr:spPr>
        <a:xfrm xmlns:a="http://schemas.openxmlformats.org/drawingml/2006/main">
          <a:off x="730282" y="192958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11.5"</a:t>
          </a:r>
        </a:p>
      </cdr:txBody>
    </cdr:sp>
  </cdr:relSizeAnchor>
  <cdr:relSizeAnchor xmlns:cdr="http://schemas.openxmlformats.org/drawingml/2006/chartDrawing">
    <cdr:from>
      <cdr:x>0.08415</cdr:x>
      <cdr:y>0.35777</cdr:y>
    </cdr:from>
    <cdr:to>
      <cdr:x>0.16209</cdr:x>
      <cdr:y>0.41003</cdr:y>
    </cdr:to>
    <cdr:sp macro="" textlink="">
      <cdr:nvSpPr>
        <cdr:cNvPr id="27" name="TextBox 1"/>
        <cdr:cNvSpPr txBox="1"/>
      </cdr:nvSpPr>
      <cdr:spPr>
        <a:xfrm xmlns:a="http://schemas.openxmlformats.org/drawingml/2006/main">
          <a:off x="730282" y="2252910"/>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11.0"</a:t>
          </a:r>
        </a:p>
      </cdr:txBody>
    </cdr:sp>
  </cdr:relSizeAnchor>
  <cdr:relSizeAnchor xmlns:cdr="http://schemas.openxmlformats.org/drawingml/2006/chartDrawing">
    <cdr:from>
      <cdr:x>0.08415</cdr:x>
      <cdr:y>0.40912</cdr:y>
    </cdr:from>
    <cdr:to>
      <cdr:x>0.16209</cdr:x>
      <cdr:y>0.46138</cdr:y>
    </cdr:to>
    <cdr:sp macro="" textlink="">
      <cdr:nvSpPr>
        <cdr:cNvPr id="28" name="TextBox 1"/>
        <cdr:cNvSpPr txBox="1"/>
      </cdr:nvSpPr>
      <cdr:spPr>
        <a:xfrm xmlns:a="http://schemas.openxmlformats.org/drawingml/2006/main">
          <a:off x="730282" y="2576236"/>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10.5"</a:t>
          </a:r>
        </a:p>
      </cdr:txBody>
    </cdr:sp>
  </cdr:relSizeAnchor>
  <cdr:relSizeAnchor xmlns:cdr="http://schemas.openxmlformats.org/drawingml/2006/chartDrawing">
    <cdr:from>
      <cdr:x>0.08519</cdr:x>
      <cdr:y>0.4649</cdr:y>
    </cdr:from>
    <cdr:to>
      <cdr:x>0.16314</cdr:x>
      <cdr:y>0.51716</cdr:y>
    </cdr:to>
    <cdr:sp macro="" textlink="">
      <cdr:nvSpPr>
        <cdr:cNvPr id="3" name="TextBox 1">
          <a:extLst xmlns:a="http://schemas.openxmlformats.org/drawingml/2006/main">
            <a:ext uri="{FF2B5EF4-FFF2-40B4-BE49-F238E27FC236}">
              <a16:creationId xmlns:a16="http://schemas.microsoft.com/office/drawing/2014/main" id="{EE72D32E-16DC-47E4-AEE2-2C91B05E5EF0}"/>
            </a:ext>
          </a:extLst>
        </cdr:cNvPr>
        <cdr:cNvSpPr txBox="1"/>
      </cdr:nvSpPr>
      <cdr:spPr>
        <a:xfrm xmlns:a="http://schemas.openxmlformats.org/drawingml/2006/main">
          <a:off x="738220" y="2926087"/>
          <a:ext cx="675505" cy="32892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vertOverflow="clip" wrap="none" lIns="0" tIns="0" rIns="0" bIns="0" rtlCol="0" anchor="ctr" anchorCtr="1"/>
        <a:lstStyle xmlns:a="http://schemas.openxmlformats.org/drawingml/2006/main"/>
        <a:p xmlns:a="http://schemas.openxmlformats.org/drawingml/2006/main">
          <a:pPr algn="ctr"/>
          <a:r>
            <a:rPr lang="en-US" sz="1100">
              <a:latin typeface="Comic Sans MS" panose="030F0702030302020204" pitchFamily="66" charset="0"/>
            </a:rPr>
            <a:t>10"</a:t>
          </a:r>
        </a:p>
      </cdr:txBody>
    </cdr:sp>
  </cdr:relSizeAnchor>
  <cdr:relSizeAnchor xmlns:cdr="http://schemas.openxmlformats.org/drawingml/2006/chartDrawing">
    <cdr:from>
      <cdr:x>0.08415</cdr:x>
      <cdr:y>0.05485</cdr:y>
    </cdr:from>
    <cdr:to>
      <cdr:x>0.16209</cdr:x>
      <cdr:y>0.10711</cdr:y>
    </cdr:to>
    <cdr:sp macro="" textlink="">
      <cdr:nvSpPr>
        <cdr:cNvPr id="29" name="TextBox 1">
          <a:extLst xmlns:a="http://schemas.openxmlformats.org/drawingml/2006/main">
            <a:ext uri="{FF2B5EF4-FFF2-40B4-BE49-F238E27FC236}">
              <a16:creationId xmlns:a16="http://schemas.microsoft.com/office/drawing/2014/main" id="{8C00CDBB-2CF4-42E2-A6E9-B8E684B09E6A}"/>
            </a:ext>
          </a:extLst>
        </cdr:cNvPr>
        <cdr:cNvSpPr txBox="1"/>
      </cdr:nvSpPr>
      <cdr:spPr>
        <a:xfrm xmlns:a="http://schemas.openxmlformats.org/drawingml/2006/main">
          <a:off x="730282" y="34539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30" name="TextBox 1">
          <a:extLst xmlns:a="http://schemas.openxmlformats.org/drawingml/2006/main">
            <a:ext uri="{FF2B5EF4-FFF2-40B4-BE49-F238E27FC236}">
              <a16:creationId xmlns:a16="http://schemas.microsoft.com/office/drawing/2014/main" id="{D9A14A3B-32F4-45D7-B04C-CD68338E505D}"/>
            </a:ext>
          </a:extLst>
        </cdr:cNvPr>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31" name="TextBox 1">
          <a:extLst xmlns:a="http://schemas.openxmlformats.org/drawingml/2006/main">
            <a:ext uri="{FF2B5EF4-FFF2-40B4-BE49-F238E27FC236}">
              <a16:creationId xmlns:a16="http://schemas.microsoft.com/office/drawing/2014/main" id="{571CBBB2-1B94-4220-8731-F7EB56F2E540}"/>
            </a:ext>
          </a:extLst>
        </cdr:cNvPr>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32" name="TextBox 1">
          <a:extLst xmlns:a="http://schemas.openxmlformats.org/drawingml/2006/main">
            <a:ext uri="{FF2B5EF4-FFF2-40B4-BE49-F238E27FC236}">
              <a16:creationId xmlns:a16="http://schemas.microsoft.com/office/drawing/2014/main" id="{FD3FB1A8-7957-4D12-963B-A2C320364C61}"/>
            </a:ext>
          </a:extLst>
        </cdr:cNvPr>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33" name="TextBox 1">
          <a:extLst xmlns:a="http://schemas.openxmlformats.org/drawingml/2006/main">
            <a:ext uri="{FF2B5EF4-FFF2-40B4-BE49-F238E27FC236}">
              <a16:creationId xmlns:a16="http://schemas.microsoft.com/office/drawing/2014/main" id="{4BF705C9-896F-4582-B0D0-C08817591D48}"/>
            </a:ext>
          </a:extLst>
        </cdr:cNvPr>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34" name="TextBox 1">
          <a:extLst xmlns:a="http://schemas.openxmlformats.org/drawingml/2006/main">
            <a:ext uri="{FF2B5EF4-FFF2-40B4-BE49-F238E27FC236}">
              <a16:creationId xmlns:a16="http://schemas.microsoft.com/office/drawing/2014/main" id="{D7C5865C-6508-4CA4-AC4B-96892C148388}"/>
            </a:ext>
          </a:extLst>
        </cdr:cNvPr>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35" name="TextBox 1">
          <a:extLst xmlns:a="http://schemas.openxmlformats.org/drawingml/2006/main">
            <a:ext uri="{FF2B5EF4-FFF2-40B4-BE49-F238E27FC236}">
              <a16:creationId xmlns:a16="http://schemas.microsoft.com/office/drawing/2014/main" id="{DB2BC5F2-02F6-44E4-90A2-21F8C3AA4C77}"/>
            </a:ext>
          </a:extLst>
        </cdr:cNvPr>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36" name="TextBox 1">
          <a:extLst xmlns:a="http://schemas.openxmlformats.org/drawingml/2006/main">
            <a:ext uri="{FF2B5EF4-FFF2-40B4-BE49-F238E27FC236}">
              <a16:creationId xmlns:a16="http://schemas.microsoft.com/office/drawing/2014/main" id="{9B3C5721-6778-4F5F-9A58-73436AB376CB}"/>
            </a:ext>
          </a:extLst>
        </cdr:cNvPr>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37" name="TextBox 1">
          <a:extLst xmlns:a="http://schemas.openxmlformats.org/drawingml/2006/main">
            <a:ext uri="{FF2B5EF4-FFF2-40B4-BE49-F238E27FC236}">
              <a16:creationId xmlns:a16="http://schemas.microsoft.com/office/drawing/2014/main" id="{1D63EAA4-50BC-4387-9116-5EC5473BEBD4}"/>
            </a:ext>
          </a:extLst>
        </cdr:cNvPr>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38" name="TextBox 1">
          <a:extLst xmlns:a="http://schemas.openxmlformats.org/drawingml/2006/main">
            <a:ext uri="{FF2B5EF4-FFF2-40B4-BE49-F238E27FC236}">
              <a16:creationId xmlns:a16="http://schemas.microsoft.com/office/drawing/2014/main" id="{D036936A-0789-4B14-9B89-F1AF783A4329}"/>
            </a:ext>
          </a:extLst>
        </cdr:cNvPr>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39" name="TextBox 1">
          <a:extLst xmlns:a="http://schemas.openxmlformats.org/drawingml/2006/main">
            <a:ext uri="{FF2B5EF4-FFF2-40B4-BE49-F238E27FC236}">
              <a16:creationId xmlns:a16="http://schemas.microsoft.com/office/drawing/2014/main" id="{984E6544-BF58-4FC2-BF74-4190C332E8FB}"/>
            </a:ext>
          </a:extLst>
        </cdr:cNvPr>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40" name="TextBox 1">
          <a:extLst xmlns:a="http://schemas.openxmlformats.org/drawingml/2006/main">
            <a:ext uri="{FF2B5EF4-FFF2-40B4-BE49-F238E27FC236}">
              <a16:creationId xmlns:a16="http://schemas.microsoft.com/office/drawing/2014/main" id="{9D60E8A9-8DD6-497D-817F-26729291DB22}"/>
            </a:ext>
          </a:extLst>
        </cdr:cNvPr>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41" name="TextBox 1">
          <a:extLst xmlns:a="http://schemas.openxmlformats.org/drawingml/2006/main">
            <a:ext uri="{FF2B5EF4-FFF2-40B4-BE49-F238E27FC236}">
              <a16:creationId xmlns:a16="http://schemas.microsoft.com/office/drawing/2014/main" id="{B0807675-B9E1-451A-A47B-FE67B30F6820}"/>
            </a:ext>
          </a:extLst>
        </cdr:cNvPr>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42" name="TextBox 1">
          <a:extLst xmlns:a="http://schemas.openxmlformats.org/drawingml/2006/main">
            <a:ext uri="{FF2B5EF4-FFF2-40B4-BE49-F238E27FC236}">
              <a16:creationId xmlns:a16="http://schemas.microsoft.com/office/drawing/2014/main" id="{50AE9497-7C41-43BB-ADFB-36981D35880B}"/>
            </a:ext>
          </a:extLst>
        </cdr:cNvPr>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43" name="TextBox 1">
          <a:extLst xmlns:a="http://schemas.openxmlformats.org/drawingml/2006/main">
            <a:ext uri="{FF2B5EF4-FFF2-40B4-BE49-F238E27FC236}">
              <a16:creationId xmlns:a16="http://schemas.microsoft.com/office/drawing/2014/main" id="{85656E63-EB22-48DC-A519-B3D64676CC83}"/>
            </a:ext>
          </a:extLst>
        </cdr:cNvPr>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44" name="TextBox 1">
          <a:extLst xmlns:a="http://schemas.openxmlformats.org/drawingml/2006/main">
            <a:ext uri="{FF2B5EF4-FFF2-40B4-BE49-F238E27FC236}">
              <a16:creationId xmlns:a16="http://schemas.microsoft.com/office/drawing/2014/main" id="{2D16D164-6C7A-4167-A113-43427114D1FE}"/>
            </a:ext>
          </a:extLst>
        </cdr:cNvPr>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45" name="TextBox 1">
          <a:extLst xmlns:a="http://schemas.openxmlformats.org/drawingml/2006/main">
            <a:ext uri="{FF2B5EF4-FFF2-40B4-BE49-F238E27FC236}">
              <a16:creationId xmlns:a16="http://schemas.microsoft.com/office/drawing/2014/main" id="{37DC3A19-C23B-4E4B-8921-68E34B67C47D}"/>
            </a:ext>
          </a:extLst>
        </cdr:cNvPr>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46" name="TextBox 1">
          <a:extLst xmlns:a="http://schemas.openxmlformats.org/drawingml/2006/main">
            <a:ext uri="{FF2B5EF4-FFF2-40B4-BE49-F238E27FC236}">
              <a16:creationId xmlns:a16="http://schemas.microsoft.com/office/drawing/2014/main" id="{6A4A5811-8085-4887-93FC-CA144BDB6AA7}"/>
            </a:ext>
          </a:extLst>
        </cdr:cNvPr>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47" name="TextBox 1">
          <a:extLst xmlns:a="http://schemas.openxmlformats.org/drawingml/2006/main">
            <a:ext uri="{FF2B5EF4-FFF2-40B4-BE49-F238E27FC236}">
              <a16:creationId xmlns:a16="http://schemas.microsoft.com/office/drawing/2014/main" id="{2F0721B4-1CBE-4E85-A07A-BA99C36E817A}"/>
            </a:ext>
          </a:extLst>
        </cdr:cNvPr>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0.08415</cdr:x>
      <cdr:y>0.12186</cdr:y>
    </cdr:from>
    <cdr:to>
      <cdr:x>0.16209</cdr:x>
      <cdr:y>0.17412</cdr:y>
    </cdr:to>
    <cdr:sp macro="" textlink="">
      <cdr:nvSpPr>
        <cdr:cNvPr id="48" name="TextBox 1">
          <a:extLst xmlns:a="http://schemas.openxmlformats.org/drawingml/2006/main">
            <a:ext uri="{FF2B5EF4-FFF2-40B4-BE49-F238E27FC236}">
              <a16:creationId xmlns:a16="http://schemas.microsoft.com/office/drawing/2014/main" id="{9E64ABCB-C33A-4094-8DBA-6C85D3AEC9AC}"/>
            </a:ext>
          </a:extLst>
        </cdr:cNvPr>
        <cdr:cNvSpPr txBox="1"/>
      </cdr:nvSpPr>
      <cdr:spPr>
        <a:xfrm xmlns:a="http://schemas.openxmlformats.org/drawingml/2006/main">
          <a:off x="730282" y="767359"/>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13.0"</a:t>
          </a:r>
        </a:p>
      </cdr:txBody>
    </cdr:sp>
  </cdr:relSizeAnchor>
  <cdr:relSizeAnchor xmlns:cdr="http://schemas.openxmlformats.org/drawingml/2006/chartDrawing">
    <cdr:from>
      <cdr:x>0.08415</cdr:x>
      <cdr:y>0.18431</cdr:y>
    </cdr:from>
    <cdr:to>
      <cdr:x>0.16209</cdr:x>
      <cdr:y>0.23657</cdr:y>
    </cdr:to>
    <cdr:sp macro="" textlink="">
      <cdr:nvSpPr>
        <cdr:cNvPr id="49" name="TextBox 1">
          <a:extLst xmlns:a="http://schemas.openxmlformats.org/drawingml/2006/main">
            <a:ext uri="{FF2B5EF4-FFF2-40B4-BE49-F238E27FC236}">
              <a16:creationId xmlns:a16="http://schemas.microsoft.com/office/drawing/2014/main" id="{621A7428-E79F-47AB-BE83-77B5F26C7E9D}"/>
            </a:ext>
          </a:extLst>
        </cdr:cNvPr>
        <cdr:cNvSpPr txBox="1"/>
      </cdr:nvSpPr>
      <cdr:spPr>
        <a:xfrm xmlns:a="http://schemas.openxmlformats.org/drawingml/2006/main">
          <a:off x="730282" y="1160594"/>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12.5"</a:t>
          </a:r>
        </a:p>
      </cdr:txBody>
    </cdr:sp>
  </cdr:relSizeAnchor>
  <cdr:relSizeAnchor xmlns:cdr="http://schemas.openxmlformats.org/drawingml/2006/chartDrawing">
    <cdr:from>
      <cdr:x>0.08415</cdr:x>
      <cdr:y>0.24259</cdr:y>
    </cdr:from>
    <cdr:to>
      <cdr:x>0.16209</cdr:x>
      <cdr:y>0.29485</cdr:y>
    </cdr:to>
    <cdr:sp macro="" textlink="">
      <cdr:nvSpPr>
        <cdr:cNvPr id="50" name="TextBox 1">
          <a:extLst xmlns:a="http://schemas.openxmlformats.org/drawingml/2006/main">
            <a:ext uri="{FF2B5EF4-FFF2-40B4-BE49-F238E27FC236}">
              <a16:creationId xmlns:a16="http://schemas.microsoft.com/office/drawing/2014/main" id="{9A4438B9-5FD0-470F-8BFB-D8496F6245C7}"/>
            </a:ext>
          </a:extLst>
        </cdr:cNvPr>
        <cdr:cNvSpPr txBox="1"/>
      </cdr:nvSpPr>
      <cdr:spPr>
        <a:xfrm xmlns:a="http://schemas.openxmlformats.org/drawingml/2006/main">
          <a:off x="730282" y="1527612"/>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12.0"</a:t>
          </a:r>
        </a:p>
      </cdr:txBody>
    </cdr:sp>
  </cdr:relSizeAnchor>
  <cdr:relSizeAnchor xmlns:cdr="http://schemas.openxmlformats.org/drawingml/2006/chartDrawing">
    <cdr:from>
      <cdr:x>0.08415</cdr:x>
      <cdr:y>0.30643</cdr:y>
    </cdr:from>
    <cdr:to>
      <cdr:x>0.16209</cdr:x>
      <cdr:y>0.35869</cdr:y>
    </cdr:to>
    <cdr:sp macro="" textlink="">
      <cdr:nvSpPr>
        <cdr:cNvPr id="51" name="TextBox 1">
          <a:extLst xmlns:a="http://schemas.openxmlformats.org/drawingml/2006/main">
            <a:ext uri="{FF2B5EF4-FFF2-40B4-BE49-F238E27FC236}">
              <a16:creationId xmlns:a16="http://schemas.microsoft.com/office/drawing/2014/main" id="{B0C4A36A-1865-43D9-B461-513B6BA39412}"/>
            </a:ext>
          </a:extLst>
        </cdr:cNvPr>
        <cdr:cNvSpPr txBox="1"/>
      </cdr:nvSpPr>
      <cdr:spPr>
        <a:xfrm xmlns:a="http://schemas.openxmlformats.org/drawingml/2006/main">
          <a:off x="730282" y="192958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11.5"</a:t>
          </a:r>
        </a:p>
      </cdr:txBody>
    </cdr:sp>
  </cdr:relSizeAnchor>
  <cdr:relSizeAnchor xmlns:cdr="http://schemas.openxmlformats.org/drawingml/2006/chartDrawing">
    <cdr:from>
      <cdr:x>0.08415</cdr:x>
      <cdr:y>0.35777</cdr:y>
    </cdr:from>
    <cdr:to>
      <cdr:x>0.16209</cdr:x>
      <cdr:y>0.41003</cdr:y>
    </cdr:to>
    <cdr:sp macro="" textlink="">
      <cdr:nvSpPr>
        <cdr:cNvPr id="52" name="TextBox 1">
          <a:extLst xmlns:a="http://schemas.openxmlformats.org/drawingml/2006/main">
            <a:ext uri="{FF2B5EF4-FFF2-40B4-BE49-F238E27FC236}">
              <a16:creationId xmlns:a16="http://schemas.microsoft.com/office/drawing/2014/main" id="{C2CF5504-0637-4F9A-ADCC-1ACE125F1403}"/>
            </a:ext>
          </a:extLst>
        </cdr:cNvPr>
        <cdr:cNvSpPr txBox="1"/>
      </cdr:nvSpPr>
      <cdr:spPr>
        <a:xfrm xmlns:a="http://schemas.openxmlformats.org/drawingml/2006/main">
          <a:off x="730282" y="2252910"/>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11.0"</a:t>
          </a:r>
        </a:p>
      </cdr:txBody>
    </cdr:sp>
  </cdr:relSizeAnchor>
  <cdr:relSizeAnchor xmlns:cdr="http://schemas.openxmlformats.org/drawingml/2006/chartDrawing">
    <cdr:from>
      <cdr:x>0.08415</cdr:x>
      <cdr:y>0.40912</cdr:y>
    </cdr:from>
    <cdr:to>
      <cdr:x>0.16209</cdr:x>
      <cdr:y>0.46138</cdr:y>
    </cdr:to>
    <cdr:sp macro="" textlink="">
      <cdr:nvSpPr>
        <cdr:cNvPr id="53" name="TextBox 1">
          <a:extLst xmlns:a="http://schemas.openxmlformats.org/drawingml/2006/main">
            <a:ext uri="{FF2B5EF4-FFF2-40B4-BE49-F238E27FC236}">
              <a16:creationId xmlns:a16="http://schemas.microsoft.com/office/drawing/2014/main" id="{23CBDD13-F465-47CF-902C-02C345AECC22}"/>
            </a:ext>
          </a:extLst>
        </cdr:cNvPr>
        <cdr:cNvSpPr txBox="1"/>
      </cdr:nvSpPr>
      <cdr:spPr>
        <a:xfrm xmlns:a="http://schemas.openxmlformats.org/drawingml/2006/main">
          <a:off x="730282" y="2576236"/>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10.5"</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8665535" cy="629093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0.08415</cdr:x>
      <cdr:y>0.46062</cdr:y>
    </cdr:from>
    <cdr:to>
      <cdr:x>0.1621</cdr:x>
      <cdr:y>0.51288</cdr:y>
    </cdr:to>
    <cdr:sp macro="" textlink="">
      <cdr:nvSpPr>
        <cdr:cNvPr id="2" name="TextBox 1"/>
        <cdr:cNvSpPr txBox="1"/>
      </cdr:nvSpPr>
      <cdr:spPr>
        <a:xfrm xmlns:a="http://schemas.openxmlformats.org/drawingml/2006/main">
          <a:off x="730282" y="2900562"/>
          <a:ext cx="676476"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vertOverflow="clip" wrap="none" lIns="0" tIns="0" rIns="0" bIns="0" rtlCol="0" anchor="ctr" anchorCtr="1"/>
        <a:lstStyle xmlns:a="http://schemas.openxmlformats.org/drawingml/2006/main"/>
        <a:p xmlns:a="http://schemas.openxmlformats.org/drawingml/2006/main">
          <a:pPr algn="ctr"/>
          <a:r>
            <a:rPr lang="en-US" sz="1100">
              <a:latin typeface="Comic Sans MS" panose="030F0702030302020204" pitchFamily="66" charset="0"/>
            </a:rPr>
            <a:t>10"</a:t>
          </a:r>
        </a:p>
      </cdr:txBody>
    </cdr:sp>
  </cdr:relSizeAnchor>
  <cdr:relSizeAnchor xmlns:cdr="http://schemas.openxmlformats.org/drawingml/2006/chartDrawing">
    <cdr:from>
      <cdr:x>0.08415</cdr:x>
      <cdr:y>0.05485</cdr:y>
    </cdr:from>
    <cdr:to>
      <cdr:x>0.16209</cdr:x>
      <cdr:y>0.10711</cdr:y>
    </cdr:to>
    <cdr:sp macro="" textlink="">
      <cdr:nvSpPr>
        <cdr:cNvPr id="4" name="TextBox 1"/>
        <cdr:cNvSpPr txBox="1"/>
      </cdr:nvSpPr>
      <cdr:spPr>
        <a:xfrm xmlns:a="http://schemas.openxmlformats.org/drawingml/2006/main">
          <a:off x="730282" y="34539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5" name="TextBox 1"/>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6" name="TextBox 1"/>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7" name="TextBox 1"/>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8" name="TextBox 1"/>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9" name="TextBox 1"/>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10" name="TextBox 1"/>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11" name="TextBox 1"/>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12" name="TextBox 1"/>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13" name="TextBox 1"/>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14" name="TextBox 1"/>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15" name="TextBox 1"/>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16" name="TextBox 1"/>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17" name="TextBox 1"/>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18" name="TextBox 1"/>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19" name="TextBox 1"/>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20" name="TextBox 1"/>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21" name="TextBox 1"/>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22" name="TextBox 1"/>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0.08415</cdr:x>
      <cdr:y>0.12186</cdr:y>
    </cdr:from>
    <cdr:to>
      <cdr:x>0.16209</cdr:x>
      <cdr:y>0.17412</cdr:y>
    </cdr:to>
    <cdr:sp macro="" textlink="">
      <cdr:nvSpPr>
        <cdr:cNvPr id="23" name="TextBox 1"/>
        <cdr:cNvSpPr txBox="1"/>
      </cdr:nvSpPr>
      <cdr:spPr>
        <a:xfrm xmlns:a="http://schemas.openxmlformats.org/drawingml/2006/main">
          <a:off x="730282" y="767359"/>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13.0"</a:t>
          </a:r>
        </a:p>
      </cdr:txBody>
    </cdr:sp>
  </cdr:relSizeAnchor>
  <cdr:relSizeAnchor xmlns:cdr="http://schemas.openxmlformats.org/drawingml/2006/chartDrawing">
    <cdr:from>
      <cdr:x>0.08415</cdr:x>
      <cdr:y>0.18431</cdr:y>
    </cdr:from>
    <cdr:to>
      <cdr:x>0.16209</cdr:x>
      <cdr:y>0.23657</cdr:y>
    </cdr:to>
    <cdr:sp macro="" textlink="">
      <cdr:nvSpPr>
        <cdr:cNvPr id="24" name="TextBox 1"/>
        <cdr:cNvSpPr txBox="1"/>
      </cdr:nvSpPr>
      <cdr:spPr>
        <a:xfrm xmlns:a="http://schemas.openxmlformats.org/drawingml/2006/main">
          <a:off x="730282" y="1160594"/>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12.5"</a:t>
          </a:r>
        </a:p>
      </cdr:txBody>
    </cdr:sp>
  </cdr:relSizeAnchor>
  <cdr:relSizeAnchor xmlns:cdr="http://schemas.openxmlformats.org/drawingml/2006/chartDrawing">
    <cdr:from>
      <cdr:x>0.08415</cdr:x>
      <cdr:y>0.24259</cdr:y>
    </cdr:from>
    <cdr:to>
      <cdr:x>0.16209</cdr:x>
      <cdr:y>0.29485</cdr:y>
    </cdr:to>
    <cdr:sp macro="" textlink="">
      <cdr:nvSpPr>
        <cdr:cNvPr id="25" name="TextBox 1"/>
        <cdr:cNvSpPr txBox="1"/>
      </cdr:nvSpPr>
      <cdr:spPr>
        <a:xfrm xmlns:a="http://schemas.openxmlformats.org/drawingml/2006/main">
          <a:off x="730282" y="1527612"/>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12.0"</a:t>
          </a:r>
        </a:p>
      </cdr:txBody>
    </cdr:sp>
  </cdr:relSizeAnchor>
  <cdr:relSizeAnchor xmlns:cdr="http://schemas.openxmlformats.org/drawingml/2006/chartDrawing">
    <cdr:from>
      <cdr:x>0.08415</cdr:x>
      <cdr:y>0.30643</cdr:y>
    </cdr:from>
    <cdr:to>
      <cdr:x>0.16209</cdr:x>
      <cdr:y>0.35869</cdr:y>
    </cdr:to>
    <cdr:sp macro="" textlink="">
      <cdr:nvSpPr>
        <cdr:cNvPr id="26" name="TextBox 1"/>
        <cdr:cNvSpPr txBox="1"/>
      </cdr:nvSpPr>
      <cdr:spPr>
        <a:xfrm xmlns:a="http://schemas.openxmlformats.org/drawingml/2006/main">
          <a:off x="730282" y="192958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11.5"</a:t>
          </a:r>
        </a:p>
      </cdr:txBody>
    </cdr:sp>
  </cdr:relSizeAnchor>
  <cdr:relSizeAnchor xmlns:cdr="http://schemas.openxmlformats.org/drawingml/2006/chartDrawing">
    <cdr:from>
      <cdr:x>0.08415</cdr:x>
      <cdr:y>0.35777</cdr:y>
    </cdr:from>
    <cdr:to>
      <cdr:x>0.16209</cdr:x>
      <cdr:y>0.41003</cdr:y>
    </cdr:to>
    <cdr:sp macro="" textlink="">
      <cdr:nvSpPr>
        <cdr:cNvPr id="27" name="TextBox 1"/>
        <cdr:cNvSpPr txBox="1"/>
      </cdr:nvSpPr>
      <cdr:spPr>
        <a:xfrm xmlns:a="http://schemas.openxmlformats.org/drawingml/2006/main">
          <a:off x="730282" y="2252910"/>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11.0"</a:t>
          </a:r>
        </a:p>
      </cdr:txBody>
    </cdr:sp>
  </cdr:relSizeAnchor>
  <cdr:relSizeAnchor xmlns:cdr="http://schemas.openxmlformats.org/drawingml/2006/chartDrawing">
    <cdr:from>
      <cdr:x>0.08415</cdr:x>
      <cdr:y>0.40912</cdr:y>
    </cdr:from>
    <cdr:to>
      <cdr:x>0.16209</cdr:x>
      <cdr:y>0.46138</cdr:y>
    </cdr:to>
    <cdr:sp macro="" textlink="">
      <cdr:nvSpPr>
        <cdr:cNvPr id="28" name="TextBox 1"/>
        <cdr:cNvSpPr txBox="1"/>
      </cdr:nvSpPr>
      <cdr:spPr>
        <a:xfrm xmlns:a="http://schemas.openxmlformats.org/drawingml/2006/main">
          <a:off x="730282" y="2576236"/>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10.5"</a:t>
          </a:r>
        </a:p>
      </cdr:txBody>
    </cdr:sp>
  </cdr:relSizeAnchor>
  <cdr:relSizeAnchor xmlns:cdr="http://schemas.openxmlformats.org/drawingml/2006/chartDrawing">
    <cdr:from>
      <cdr:x>0.08519</cdr:x>
      <cdr:y>0.4649</cdr:y>
    </cdr:from>
    <cdr:to>
      <cdr:x>0.16314</cdr:x>
      <cdr:y>0.51716</cdr:y>
    </cdr:to>
    <cdr:sp macro="" textlink="">
      <cdr:nvSpPr>
        <cdr:cNvPr id="3" name="TextBox 1">
          <a:extLst xmlns:a="http://schemas.openxmlformats.org/drawingml/2006/main">
            <a:ext uri="{FF2B5EF4-FFF2-40B4-BE49-F238E27FC236}">
              <a16:creationId xmlns:a16="http://schemas.microsoft.com/office/drawing/2014/main" id="{EE72D32E-16DC-47E4-AEE2-2C91B05E5EF0}"/>
            </a:ext>
          </a:extLst>
        </cdr:cNvPr>
        <cdr:cNvSpPr txBox="1"/>
      </cdr:nvSpPr>
      <cdr:spPr>
        <a:xfrm xmlns:a="http://schemas.openxmlformats.org/drawingml/2006/main">
          <a:off x="738220" y="2926087"/>
          <a:ext cx="675505" cy="32892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vertOverflow="clip" wrap="none" lIns="0" tIns="0" rIns="0" bIns="0" rtlCol="0" anchor="ctr" anchorCtr="1"/>
        <a:lstStyle xmlns:a="http://schemas.openxmlformats.org/drawingml/2006/main"/>
        <a:p xmlns:a="http://schemas.openxmlformats.org/drawingml/2006/main">
          <a:pPr algn="ctr"/>
          <a:r>
            <a:rPr lang="en-US" sz="1100">
              <a:latin typeface="Comic Sans MS" panose="030F0702030302020204" pitchFamily="66" charset="0"/>
            </a:rPr>
            <a:t>10"</a:t>
          </a:r>
        </a:p>
      </cdr:txBody>
    </cdr:sp>
  </cdr:relSizeAnchor>
  <cdr:relSizeAnchor xmlns:cdr="http://schemas.openxmlformats.org/drawingml/2006/chartDrawing">
    <cdr:from>
      <cdr:x>0.08415</cdr:x>
      <cdr:y>0.05485</cdr:y>
    </cdr:from>
    <cdr:to>
      <cdr:x>0.16209</cdr:x>
      <cdr:y>0.10711</cdr:y>
    </cdr:to>
    <cdr:sp macro="" textlink="">
      <cdr:nvSpPr>
        <cdr:cNvPr id="29" name="TextBox 1">
          <a:extLst xmlns:a="http://schemas.openxmlformats.org/drawingml/2006/main">
            <a:ext uri="{FF2B5EF4-FFF2-40B4-BE49-F238E27FC236}">
              <a16:creationId xmlns:a16="http://schemas.microsoft.com/office/drawing/2014/main" id="{8C00CDBB-2CF4-42E2-A6E9-B8E684B09E6A}"/>
            </a:ext>
          </a:extLst>
        </cdr:cNvPr>
        <cdr:cNvSpPr txBox="1"/>
      </cdr:nvSpPr>
      <cdr:spPr>
        <a:xfrm xmlns:a="http://schemas.openxmlformats.org/drawingml/2006/main">
          <a:off x="730282" y="34539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13.5"</a:t>
          </a:r>
        </a:p>
      </cdr:txBody>
    </cdr:sp>
  </cdr:relSizeAnchor>
  <cdr:relSizeAnchor xmlns:cdr="http://schemas.openxmlformats.org/drawingml/2006/chartDrawing">
    <cdr:from>
      <cdr:x>0.5597</cdr:x>
      <cdr:y>0.15495</cdr:y>
    </cdr:from>
    <cdr:to>
      <cdr:x>0.63765</cdr:x>
      <cdr:y>0.20721</cdr:y>
    </cdr:to>
    <cdr:sp macro="" textlink="">
      <cdr:nvSpPr>
        <cdr:cNvPr id="30" name="TextBox 1">
          <a:extLst xmlns:a="http://schemas.openxmlformats.org/drawingml/2006/main">
            <a:ext uri="{FF2B5EF4-FFF2-40B4-BE49-F238E27FC236}">
              <a16:creationId xmlns:a16="http://schemas.microsoft.com/office/drawing/2014/main" id="{D9A14A3B-32F4-45D7-B04C-CD68338E505D}"/>
            </a:ext>
          </a:extLst>
        </cdr:cNvPr>
        <cdr:cNvSpPr txBox="1"/>
      </cdr:nvSpPr>
      <cdr:spPr>
        <a:xfrm xmlns:a="http://schemas.openxmlformats.org/drawingml/2006/main">
          <a:off x="4857810" y="97659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87%</a:t>
          </a:r>
        </a:p>
      </cdr:txBody>
    </cdr:sp>
  </cdr:relSizeAnchor>
  <cdr:relSizeAnchor xmlns:cdr="http://schemas.openxmlformats.org/drawingml/2006/chartDrawing">
    <cdr:from>
      <cdr:x>0.6079</cdr:x>
      <cdr:y>0.19309</cdr:y>
    </cdr:from>
    <cdr:to>
      <cdr:x>0.68585</cdr:x>
      <cdr:y>0.24535</cdr:y>
    </cdr:to>
    <cdr:sp macro="" textlink="">
      <cdr:nvSpPr>
        <cdr:cNvPr id="31" name="TextBox 1">
          <a:extLst xmlns:a="http://schemas.openxmlformats.org/drawingml/2006/main">
            <a:ext uri="{FF2B5EF4-FFF2-40B4-BE49-F238E27FC236}">
              <a16:creationId xmlns:a16="http://schemas.microsoft.com/office/drawing/2014/main" id="{571CBBB2-1B94-4220-8731-F7EB56F2E540}"/>
            </a:ext>
          </a:extLst>
        </cdr:cNvPr>
        <cdr:cNvSpPr txBox="1"/>
      </cdr:nvSpPr>
      <cdr:spPr>
        <a:xfrm xmlns:a="http://schemas.openxmlformats.org/drawingml/2006/main">
          <a:off x="5276197" y="121694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86%</a:t>
          </a:r>
        </a:p>
      </cdr:txBody>
    </cdr:sp>
  </cdr:relSizeAnchor>
  <cdr:relSizeAnchor xmlns:cdr="http://schemas.openxmlformats.org/drawingml/2006/chartDrawing">
    <cdr:from>
      <cdr:x>0.65816</cdr:x>
      <cdr:y>0.24817</cdr:y>
    </cdr:from>
    <cdr:to>
      <cdr:x>0.73611</cdr:x>
      <cdr:y>0.30043</cdr:y>
    </cdr:to>
    <cdr:sp macro="" textlink="">
      <cdr:nvSpPr>
        <cdr:cNvPr id="32" name="TextBox 1">
          <a:extLst xmlns:a="http://schemas.openxmlformats.org/drawingml/2006/main">
            <a:ext uri="{FF2B5EF4-FFF2-40B4-BE49-F238E27FC236}">
              <a16:creationId xmlns:a16="http://schemas.microsoft.com/office/drawing/2014/main" id="{FD3FB1A8-7957-4D12-963B-A2C320364C61}"/>
            </a:ext>
          </a:extLst>
        </cdr:cNvPr>
        <cdr:cNvSpPr txBox="1"/>
      </cdr:nvSpPr>
      <cdr:spPr>
        <a:xfrm xmlns:a="http://schemas.openxmlformats.org/drawingml/2006/main">
          <a:off x="5712388" y="156411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83%</a:t>
          </a:r>
        </a:p>
      </cdr:txBody>
    </cdr:sp>
  </cdr:relSizeAnchor>
  <cdr:relSizeAnchor xmlns:cdr="http://schemas.openxmlformats.org/drawingml/2006/chartDrawing">
    <cdr:from>
      <cdr:x>0.69508</cdr:x>
      <cdr:y>0.30326</cdr:y>
    </cdr:from>
    <cdr:to>
      <cdr:x>0.77303</cdr:x>
      <cdr:y>0.35552</cdr:y>
    </cdr:to>
    <cdr:sp macro="" textlink="">
      <cdr:nvSpPr>
        <cdr:cNvPr id="33" name="TextBox 1">
          <a:extLst xmlns:a="http://schemas.openxmlformats.org/drawingml/2006/main">
            <a:ext uri="{FF2B5EF4-FFF2-40B4-BE49-F238E27FC236}">
              <a16:creationId xmlns:a16="http://schemas.microsoft.com/office/drawing/2014/main" id="{4BF705C9-896F-4582-B0D0-C08817591D48}"/>
            </a:ext>
          </a:extLst>
        </cdr:cNvPr>
        <cdr:cNvSpPr txBox="1"/>
      </cdr:nvSpPr>
      <cdr:spPr>
        <a:xfrm xmlns:a="http://schemas.openxmlformats.org/drawingml/2006/main">
          <a:off x="6032856" y="1911290"/>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0.72175</cdr:x>
      <cdr:y>0.35411</cdr:y>
    </cdr:from>
    <cdr:to>
      <cdr:x>0.7997</cdr:x>
      <cdr:y>0.40637</cdr:y>
    </cdr:to>
    <cdr:sp macro="" textlink="">
      <cdr:nvSpPr>
        <cdr:cNvPr id="34" name="TextBox 1">
          <a:extLst xmlns:a="http://schemas.openxmlformats.org/drawingml/2006/main">
            <a:ext uri="{FF2B5EF4-FFF2-40B4-BE49-F238E27FC236}">
              <a16:creationId xmlns:a16="http://schemas.microsoft.com/office/drawing/2014/main" id="{D7C5865C-6508-4CA4-AC4B-96892C148388}"/>
            </a:ext>
          </a:extLst>
        </cdr:cNvPr>
        <cdr:cNvSpPr txBox="1"/>
      </cdr:nvSpPr>
      <cdr:spPr>
        <a:xfrm xmlns:a="http://schemas.openxmlformats.org/drawingml/2006/main">
          <a:off x="6264305" y="2231759"/>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0.74534</cdr:x>
      <cdr:y>0.40213</cdr:y>
    </cdr:from>
    <cdr:to>
      <cdr:x>0.82329</cdr:x>
      <cdr:y>0.45439</cdr:y>
    </cdr:to>
    <cdr:sp macro="" textlink="">
      <cdr:nvSpPr>
        <cdr:cNvPr id="35" name="TextBox 1">
          <a:extLst xmlns:a="http://schemas.openxmlformats.org/drawingml/2006/main">
            <a:ext uri="{FF2B5EF4-FFF2-40B4-BE49-F238E27FC236}">
              <a16:creationId xmlns:a16="http://schemas.microsoft.com/office/drawing/2014/main" id="{DB2BC5F2-02F6-44E4-90A2-21F8C3AA4C77}"/>
            </a:ext>
          </a:extLst>
        </cdr:cNvPr>
        <cdr:cNvSpPr txBox="1"/>
      </cdr:nvSpPr>
      <cdr:spPr>
        <a:xfrm xmlns:a="http://schemas.openxmlformats.org/drawingml/2006/main">
          <a:off x="6469047" y="253442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0.77919</cdr:x>
      <cdr:y>0.47275</cdr:y>
    </cdr:from>
    <cdr:to>
      <cdr:x>0.85714</cdr:x>
      <cdr:y>0.52501</cdr:y>
    </cdr:to>
    <cdr:sp macro="" textlink="">
      <cdr:nvSpPr>
        <cdr:cNvPr id="36" name="TextBox 1">
          <a:extLst xmlns:a="http://schemas.openxmlformats.org/drawingml/2006/main">
            <a:ext uri="{FF2B5EF4-FFF2-40B4-BE49-F238E27FC236}">
              <a16:creationId xmlns:a16="http://schemas.microsoft.com/office/drawing/2014/main" id="{9B3C5721-6778-4F5F-9A58-73436AB376CB}"/>
            </a:ext>
          </a:extLst>
        </cdr:cNvPr>
        <cdr:cNvSpPr txBox="1"/>
      </cdr:nvSpPr>
      <cdr:spPr>
        <a:xfrm xmlns:a="http://schemas.openxmlformats.org/drawingml/2006/main">
          <a:off x="6762809" y="2979515"/>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0.32483</cdr:x>
      <cdr:y>0.04902</cdr:y>
    </cdr:from>
    <cdr:to>
      <cdr:x>0.40278</cdr:x>
      <cdr:y>0.10128</cdr:y>
    </cdr:to>
    <cdr:sp macro="" textlink="">
      <cdr:nvSpPr>
        <cdr:cNvPr id="37" name="TextBox 1">
          <a:extLst xmlns:a="http://schemas.openxmlformats.org/drawingml/2006/main">
            <a:ext uri="{FF2B5EF4-FFF2-40B4-BE49-F238E27FC236}">
              <a16:creationId xmlns:a16="http://schemas.microsoft.com/office/drawing/2014/main" id="{1D63EAA4-50BC-4387-9116-5EC5473BEBD4}"/>
            </a:ext>
          </a:extLst>
        </cdr:cNvPr>
        <cdr:cNvSpPr txBox="1"/>
      </cdr:nvSpPr>
      <cdr:spPr>
        <a:xfrm xmlns:a="http://schemas.openxmlformats.org/drawingml/2006/main">
          <a:off x="2819280" y="308954"/>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75%</a:t>
          </a:r>
        </a:p>
      </cdr:txBody>
    </cdr:sp>
  </cdr:relSizeAnchor>
  <cdr:relSizeAnchor xmlns:cdr="http://schemas.openxmlformats.org/drawingml/2006/chartDrawing">
    <cdr:from>
      <cdr:x>0.27252</cdr:x>
      <cdr:y>0.04478</cdr:y>
    </cdr:from>
    <cdr:to>
      <cdr:x>0.35047</cdr:x>
      <cdr:y>0.09704</cdr:y>
    </cdr:to>
    <cdr:sp macro="" textlink="">
      <cdr:nvSpPr>
        <cdr:cNvPr id="38" name="TextBox 1">
          <a:extLst xmlns:a="http://schemas.openxmlformats.org/drawingml/2006/main">
            <a:ext uri="{FF2B5EF4-FFF2-40B4-BE49-F238E27FC236}">
              <a16:creationId xmlns:a16="http://schemas.microsoft.com/office/drawing/2014/main" id="{D036936A-0789-4B14-9B89-F1AF783A4329}"/>
            </a:ext>
          </a:extLst>
        </cdr:cNvPr>
        <cdr:cNvSpPr txBox="1"/>
      </cdr:nvSpPr>
      <cdr:spPr>
        <a:xfrm xmlns:a="http://schemas.openxmlformats.org/drawingml/2006/main">
          <a:off x="2365286" y="282248"/>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70%</a:t>
          </a:r>
        </a:p>
      </cdr:txBody>
    </cdr:sp>
  </cdr:relSizeAnchor>
  <cdr:relSizeAnchor xmlns:cdr="http://schemas.openxmlformats.org/drawingml/2006/chartDrawing">
    <cdr:from>
      <cdr:x>0.21714</cdr:x>
      <cdr:y>0.04055</cdr:y>
    </cdr:from>
    <cdr:to>
      <cdr:x>0.29508</cdr:x>
      <cdr:y>0.09281</cdr:y>
    </cdr:to>
    <cdr:sp macro="" textlink="">
      <cdr:nvSpPr>
        <cdr:cNvPr id="39" name="TextBox 1">
          <a:extLst xmlns:a="http://schemas.openxmlformats.org/drawingml/2006/main">
            <a:ext uri="{FF2B5EF4-FFF2-40B4-BE49-F238E27FC236}">
              <a16:creationId xmlns:a16="http://schemas.microsoft.com/office/drawing/2014/main" id="{984E6544-BF58-4FC2-BF74-4190C332E8FB}"/>
            </a:ext>
          </a:extLst>
        </cdr:cNvPr>
        <cdr:cNvSpPr txBox="1"/>
      </cdr:nvSpPr>
      <cdr:spPr>
        <a:xfrm xmlns:a="http://schemas.openxmlformats.org/drawingml/2006/main">
          <a:off x="1884585" y="255543"/>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60%</a:t>
          </a:r>
        </a:p>
      </cdr:txBody>
    </cdr:sp>
  </cdr:relSizeAnchor>
  <cdr:relSizeAnchor xmlns:cdr="http://schemas.openxmlformats.org/drawingml/2006/chartDrawing">
    <cdr:from>
      <cdr:x>0.37303</cdr:x>
      <cdr:y>0.06173</cdr:y>
    </cdr:from>
    <cdr:to>
      <cdr:x>0.45098</cdr:x>
      <cdr:y>0.11399</cdr:y>
    </cdr:to>
    <cdr:sp macro="" textlink="">
      <cdr:nvSpPr>
        <cdr:cNvPr id="40" name="TextBox 1">
          <a:extLst xmlns:a="http://schemas.openxmlformats.org/drawingml/2006/main">
            <a:ext uri="{FF2B5EF4-FFF2-40B4-BE49-F238E27FC236}">
              <a16:creationId xmlns:a16="http://schemas.microsoft.com/office/drawing/2014/main" id="{9D60E8A9-8DD6-497D-817F-26729291DB22}"/>
            </a:ext>
          </a:extLst>
        </cdr:cNvPr>
        <cdr:cNvSpPr txBox="1"/>
      </cdr:nvSpPr>
      <cdr:spPr>
        <a:xfrm xmlns:a="http://schemas.openxmlformats.org/drawingml/2006/main">
          <a:off x="3237670" y="389071"/>
          <a:ext cx="676543" cy="329369"/>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80%</a:t>
          </a:r>
        </a:p>
      </cdr:txBody>
    </cdr:sp>
  </cdr:relSizeAnchor>
  <cdr:relSizeAnchor xmlns:cdr="http://schemas.openxmlformats.org/drawingml/2006/chartDrawing">
    <cdr:from>
      <cdr:x>0.71282</cdr:x>
      <cdr:y>0.03207</cdr:y>
    </cdr:from>
    <cdr:to>
      <cdr:x>0.95355</cdr:x>
      <cdr:y>0.18503</cdr:y>
    </cdr:to>
    <cdr:sp macro="" textlink="">
      <cdr:nvSpPr>
        <cdr:cNvPr id="41" name="TextBox 1">
          <a:extLst xmlns:a="http://schemas.openxmlformats.org/drawingml/2006/main">
            <a:ext uri="{FF2B5EF4-FFF2-40B4-BE49-F238E27FC236}">
              <a16:creationId xmlns:a16="http://schemas.microsoft.com/office/drawing/2014/main" id="{B0807675-B9E1-451A-A47B-FE67B30F6820}"/>
            </a:ext>
          </a:extLst>
        </cdr:cNvPr>
        <cdr:cNvSpPr txBox="1"/>
      </cdr:nvSpPr>
      <cdr:spPr>
        <a:xfrm xmlns:a="http://schemas.openxmlformats.org/drawingml/2006/main">
          <a:off x="6186799" y="202131"/>
          <a:ext cx="2089330" cy="96401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Bell</a:t>
          </a:r>
          <a:r>
            <a:rPr lang="en-US" sz="1600" b="1" baseline="0">
              <a:latin typeface="Arial" panose="020B0604020202020204" pitchFamily="34" charset="0"/>
              <a:cs typeface="Arial" panose="020B0604020202020204" pitchFamily="34" charset="0"/>
            </a:rPr>
            <a:t> and Gossett</a:t>
          </a:r>
        </a:p>
        <a:p xmlns:a="http://schemas.openxmlformats.org/drawingml/2006/main">
          <a:pPr algn="r"/>
          <a:r>
            <a:rPr lang="en-US" sz="1200" baseline="0">
              <a:latin typeface="Comic Sans MS" panose="030F0702030302020204" pitchFamily="66" charset="0"/>
            </a:rPr>
            <a:t>Series e-1510</a:t>
          </a:r>
        </a:p>
        <a:p xmlns:a="http://schemas.openxmlformats.org/drawingml/2006/main">
          <a:pPr algn="r"/>
          <a:r>
            <a:rPr lang="en-US" sz="1200" baseline="0">
              <a:latin typeface="Comic Sans MS" panose="030F0702030302020204" pitchFamily="66" charset="0"/>
            </a:rPr>
            <a:t>6G</a:t>
          </a:r>
        </a:p>
        <a:p xmlns:a="http://schemas.openxmlformats.org/drawingml/2006/main">
          <a:pPr algn="r"/>
          <a:r>
            <a:rPr lang="en-US" sz="1200" baseline="0">
              <a:latin typeface="Comic Sans MS" panose="030F0702030302020204" pitchFamily="66" charset="0"/>
            </a:rPr>
            <a:t>1150 rpm</a:t>
          </a:r>
          <a:endParaRPr lang="en-US" sz="1200">
            <a:latin typeface="Comic Sans MS" panose="030F0702030302020204" pitchFamily="66" charset="0"/>
          </a:endParaRPr>
        </a:p>
      </cdr:txBody>
    </cdr:sp>
  </cdr:relSizeAnchor>
  <cdr:relSizeAnchor xmlns:cdr="http://schemas.openxmlformats.org/drawingml/2006/chartDrawing">
    <cdr:from>
      <cdr:x>0.84372</cdr:x>
      <cdr:y>0.47824</cdr:y>
    </cdr:from>
    <cdr:to>
      <cdr:x>0.92166</cdr:x>
      <cdr:y>0.5305</cdr:y>
    </cdr:to>
    <cdr:sp macro="" textlink="">
      <cdr:nvSpPr>
        <cdr:cNvPr id="42" name="TextBox 1">
          <a:extLst xmlns:a="http://schemas.openxmlformats.org/drawingml/2006/main">
            <a:ext uri="{FF2B5EF4-FFF2-40B4-BE49-F238E27FC236}">
              <a16:creationId xmlns:a16="http://schemas.microsoft.com/office/drawing/2014/main" id="{50AE9497-7C41-43BB-ADFB-36981D35880B}"/>
            </a:ext>
          </a:extLst>
        </cdr:cNvPr>
        <cdr:cNvSpPr txBox="1"/>
      </cdr:nvSpPr>
      <cdr:spPr>
        <a:xfrm xmlns:a="http://schemas.openxmlformats.org/drawingml/2006/main">
          <a:off x="7321259" y="3013162"/>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40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0.76718</cdr:x>
      <cdr:y>0.53095</cdr:y>
    </cdr:from>
    <cdr:to>
      <cdr:x>0.84512</cdr:x>
      <cdr:y>0.58321</cdr:y>
    </cdr:to>
    <cdr:sp macro="" textlink="">
      <cdr:nvSpPr>
        <cdr:cNvPr id="43" name="TextBox 1">
          <a:extLst xmlns:a="http://schemas.openxmlformats.org/drawingml/2006/main">
            <a:ext uri="{FF2B5EF4-FFF2-40B4-BE49-F238E27FC236}">
              <a16:creationId xmlns:a16="http://schemas.microsoft.com/office/drawing/2014/main" id="{85656E63-EB22-48DC-A519-B3D64676CC83}"/>
            </a:ext>
          </a:extLst>
        </cdr:cNvPr>
        <cdr:cNvSpPr txBox="1"/>
      </cdr:nvSpPr>
      <cdr:spPr>
        <a:xfrm xmlns:a="http://schemas.openxmlformats.org/drawingml/2006/main">
          <a:off x="6657130" y="334522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30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0.71784</cdr:x>
      <cdr:y>0.57394</cdr:y>
    </cdr:from>
    <cdr:to>
      <cdr:x>0.79578</cdr:x>
      <cdr:y>0.6262</cdr:y>
    </cdr:to>
    <cdr:sp macro="" textlink="">
      <cdr:nvSpPr>
        <cdr:cNvPr id="44" name="TextBox 1">
          <a:extLst xmlns:a="http://schemas.openxmlformats.org/drawingml/2006/main">
            <a:ext uri="{FF2B5EF4-FFF2-40B4-BE49-F238E27FC236}">
              <a16:creationId xmlns:a16="http://schemas.microsoft.com/office/drawing/2014/main" id="{2D16D164-6C7A-4167-A113-43427114D1FE}"/>
            </a:ext>
          </a:extLst>
        </cdr:cNvPr>
        <cdr:cNvSpPr txBox="1"/>
      </cdr:nvSpPr>
      <cdr:spPr>
        <a:xfrm xmlns:a="http://schemas.openxmlformats.org/drawingml/2006/main">
          <a:off x="6228942" y="3616121"/>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0.66648</cdr:x>
      <cdr:y>0.61694</cdr:y>
    </cdr:from>
    <cdr:to>
      <cdr:x>0.74442</cdr:x>
      <cdr:y>0.6692</cdr:y>
    </cdr:to>
    <cdr:sp macro="" textlink="">
      <cdr:nvSpPr>
        <cdr:cNvPr id="45" name="TextBox 1">
          <a:extLst xmlns:a="http://schemas.openxmlformats.org/drawingml/2006/main">
            <a:ext uri="{FF2B5EF4-FFF2-40B4-BE49-F238E27FC236}">
              <a16:creationId xmlns:a16="http://schemas.microsoft.com/office/drawing/2014/main" id="{37DC3A19-C23B-4E4B-8921-68E34B67C47D}"/>
            </a:ext>
          </a:extLst>
        </cdr:cNvPr>
        <cdr:cNvSpPr txBox="1"/>
      </cdr:nvSpPr>
      <cdr:spPr>
        <a:xfrm xmlns:a="http://schemas.openxmlformats.org/drawingml/2006/main">
          <a:off x="5783277" y="3887015"/>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20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0.60404</cdr:x>
      <cdr:y>0.65439</cdr:y>
    </cdr:from>
    <cdr:to>
      <cdr:x>0.68198</cdr:x>
      <cdr:y>0.70665</cdr:y>
    </cdr:to>
    <cdr:sp macro="" textlink="">
      <cdr:nvSpPr>
        <cdr:cNvPr id="46" name="TextBox 1">
          <a:extLst xmlns:a="http://schemas.openxmlformats.org/drawingml/2006/main">
            <a:ext uri="{FF2B5EF4-FFF2-40B4-BE49-F238E27FC236}">
              <a16:creationId xmlns:a16="http://schemas.microsoft.com/office/drawing/2014/main" id="{6A4A5811-8085-4887-93FC-CA144BDB6AA7}"/>
            </a:ext>
          </a:extLst>
        </cdr:cNvPr>
        <cdr:cNvSpPr txBox="1"/>
      </cdr:nvSpPr>
      <cdr:spPr>
        <a:xfrm xmlns:a="http://schemas.openxmlformats.org/drawingml/2006/main">
          <a:off x="5241489" y="412295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15</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0.46104</cdr:x>
      <cdr:y>0.63497</cdr:y>
    </cdr:from>
    <cdr:to>
      <cdr:x>0.53898</cdr:x>
      <cdr:y>0.68723</cdr:y>
    </cdr:to>
    <cdr:sp macro="" textlink="">
      <cdr:nvSpPr>
        <cdr:cNvPr id="47" name="TextBox 1">
          <a:extLst xmlns:a="http://schemas.openxmlformats.org/drawingml/2006/main">
            <a:ext uri="{FF2B5EF4-FFF2-40B4-BE49-F238E27FC236}">
              <a16:creationId xmlns:a16="http://schemas.microsoft.com/office/drawing/2014/main" id="{2F0721B4-1CBE-4E85-A07A-BA99C36E817A}"/>
            </a:ext>
          </a:extLst>
        </cdr:cNvPr>
        <cdr:cNvSpPr txBox="1"/>
      </cdr:nvSpPr>
      <cdr:spPr>
        <a:xfrm xmlns:a="http://schemas.openxmlformats.org/drawingml/2006/main">
          <a:off x="4000616" y="4000616"/>
          <a:ext cx="676313" cy="329263"/>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a:t>
          </a:r>
          <a:r>
            <a:rPr lang="en-US" sz="1100" baseline="0">
              <a:latin typeface="Comic Sans MS" panose="030F0702030302020204" pitchFamily="66" charset="0"/>
            </a:rPr>
            <a:t> bhp</a:t>
          </a:r>
          <a:endParaRPr lang="en-US" sz="1100">
            <a:latin typeface="Comic Sans MS" panose="030F0702030302020204" pitchFamily="66" charset="0"/>
          </a:endParaRPr>
        </a:p>
      </cdr:txBody>
    </cdr:sp>
  </cdr:relSizeAnchor>
  <cdr:relSizeAnchor xmlns:cdr="http://schemas.openxmlformats.org/drawingml/2006/chartDrawing">
    <cdr:from>
      <cdr:x>0.08415</cdr:x>
      <cdr:y>0.12186</cdr:y>
    </cdr:from>
    <cdr:to>
      <cdr:x>0.16209</cdr:x>
      <cdr:y>0.17412</cdr:y>
    </cdr:to>
    <cdr:sp macro="" textlink="">
      <cdr:nvSpPr>
        <cdr:cNvPr id="48" name="TextBox 1">
          <a:extLst xmlns:a="http://schemas.openxmlformats.org/drawingml/2006/main">
            <a:ext uri="{FF2B5EF4-FFF2-40B4-BE49-F238E27FC236}">
              <a16:creationId xmlns:a16="http://schemas.microsoft.com/office/drawing/2014/main" id="{9E64ABCB-C33A-4094-8DBA-6C85D3AEC9AC}"/>
            </a:ext>
          </a:extLst>
        </cdr:cNvPr>
        <cdr:cNvSpPr txBox="1"/>
      </cdr:nvSpPr>
      <cdr:spPr>
        <a:xfrm xmlns:a="http://schemas.openxmlformats.org/drawingml/2006/main">
          <a:off x="730282" y="767359"/>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13.0"</a:t>
          </a:r>
        </a:p>
      </cdr:txBody>
    </cdr:sp>
  </cdr:relSizeAnchor>
  <cdr:relSizeAnchor xmlns:cdr="http://schemas.openxmlformats.org/drawingml/2006/chartDrawing">
    <cdr:from>
      <cdr:x>0.08415</cdr:x>
      <cdr:y>0.18431</cdr:y>
    </cdr:from>
    <cdr:to>
      <cdr:x>0.16209</cdr:x>
      <cdr:y>0.23657</cdr:y>
    </cdr:to>
    <cdr:sp macro="" textlink="">
      <cdr:nvSpPr>
        <cdr:cNvPr id="49" name="TextBox 1">
          <a:extLst xmlns:a="http://schemas.openxmlformats.org/drawingml/2006/main">
            <a:ext uri="{FF2B5EF4-FFF2-40B4-BE49-F238E27FC236}">
              <a16:creationId xmlns:a16="http://schemas.microsoft.com/office/drawing/2014/main" id="{621A7428-E79F-47AB-BE83-77B5F26C7E9D}"/>
            </a:ext>
          </a:extLst>
        </cdr:cNvPr>
        <cdr:cNvSpPr txBox="1"/>
      </cdr:nvSpPr>
      <cdr:spPr>
        <a:xfrm xmlns:a="http://schemas.openxmlformats.org/drawingml/2006/main">
          <a:off x="730282" y="1160594"/>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12.5"</a:t>
          </a:r>
        </a:p>
      </cdr:txBody>
    </cdr:sp>
  </cdr:relSizeAnchor>
  <cdr:relSizeAnchor xmlns:cdr="http://schemas.openxmlformats.org/drawingml/2006/chartDrawing">
    <cdr:from>
      <cdr:x>0.08415</cdr:x>
      <cdr:y>0.24259</cdr:y>
    </cdr:from>
    <cdr:to>
      <cdr:x>0.16209</cdr:x>
      <cdr:y>0.29485</cdr:y>
    </cdr:to>
    <cdr:sp macro="" textlink="">
      <cdr:nvSpPr>
        <cdr:cNvPr id="50" name="TextBox 1">
          <a:extLst xmlns:a="http://schemas.openxmlformats.org/drawingml/2006/main">
            <a:ext uri="{FF2B5EF4-FFF2-40B4-BE49-F238E27FC236}">
              <a16:creationId xmlns:a16="http://schemas.microsoft.com/office/drawing/2014/main" id="{9A4438B9-5FD0-470F-8BFB-D8496F6245C7}"/>
            </a:ext>
          </a:extLst>
        </cdr:cNvPr>
        <cdr:cNvSpPr txBox="1"/>
      </cdr:nvSpPr>
      <cdr:spPr>
        <a:xfrm xmlns:a="http://schemas.openxmlformats.org/drawingml/2006/main">
          <a:off x="730282" y="1527612"/>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12.0"</a:t>
          </a:r>
        </a:p>
      </cdr:txBody>
    </cdr:sp>
  </cdr:relSizeAnchor>
  <cdr:relSizeAnchor xmlns:cdr="http://schemas.openxmlformats.org/drawingml/2006/chartDrawing">
    <cdr:from>
      <cdr:x>0.08415</cdr:x>
      <cdr:y>0.30643</cdr:y>
    </cdr:from>
    <cdr:to>
      <cdr:x>0.16209</cdr:x>
      <cdr:y>0.35869</cdr:y>
    </cdr:to>
    <cdr:sp macro="" textlink="">
      <cdr:nvSpPr>
        <cdr:cNvPr id="51" name="TextBox 1">
          <a:extLst xmlns:a="http://schemas.openxmlformats.org/drawingml/2006/main">
            <a:ext uri="{FF2B5EF4-FFF2-40B4-BE49-F238E27FC236}">
              <a16:creationId xmlns:a16="http://schemas.microsoft.com/office/drawing/2014/main" id="{B0C4A36A-1865-43D9-B461-513B6BA39412}"/>
            </a:ext>
          </a:extLst>
        </cdr:cNvPr>
        <cdr:cNvSpPr txBox="1"/>
      </cdr:nvSpPr>
      <cdr:spPr>
        <a:xfrm xmlns:a="http://schemas.openxmlformats.org/drawingml/2006/main">
          <a:off x="730282" y="1929585"/>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11.5"</a:t>
          </a:r>
        </a:p>
      </cdr:txBody>
    </cdr:sp>
  </cdr:relSizeAnchor>
  <cdr:relSizeAnchor xmlns:cdr="http://schemas.openxmlformats.org/drawingml/2006/chartDrawing">
    <cdr:from>
      <cdr:x>0.08415</cdr:x>
      <cdr:y>0.35777</cdr:y>
    </cdr:from>
    <cdr:to>
      <cdr:x>0.16209</cdr:x>
      <cdr:y>0.41003</cdr:y>
    </cdr:to>
    <cdr:sp macro="" textlink="">
      <cdr:nvSpPr>
        <cdr:cNvPr id="52" name="TextBox 1">
          <a:extLst xmlns:a="http://schemas.openxmlformats.org/drawingml/2006/main">
            <a:ext uri="{FF2B5EF4-FFF2-40B4-BE49-F238E27FC236}">
              <a16:creationId xmlns:a16="http://schemas.microsoft.com/office/drawing/2014/main" id="{C2CF5504-0637-4F9A-ADCC-1ACE125F1403}"/>
            </a:ext>
          </a:extLst>
        </cdr:cNvPr>
        <cdr:cNvSpPr txBox="1"/>
      </cdr:nvSpPr>
      <cdr:spPr>
        <a:xfrm xmlns:a="http://schemas.openxmlformats.org/drawingml/2006/main">
          <a:off x="730282" y="2252910"/>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11.0"</a:t>
          </a:r>
        </a:p>
      </cdr:txBody>
    </cdr:sp>
  </cdr:relSizeAnchor>
  <cdr:relSizeAnchor xmlns:cdr="http://schemas.openxmlformats.org/drawingml/2006/chartDrawing">
    <cdr:from>
      <cdr:x>0.08415</cdr:x>
      <cdr:y>0.40912</cdr:y>
    </cdr:from>
    <cdr:to>
      <cdr:x>0.16209</cdr:x>
      <cdr:y>0.46138</cdr:y>
    </cdr:to>
    <cdr:sp macro="" textlink="">
      <cdr:nvSpPr>
        <cdr:cNvPr id="53" name="TextBox 1">
          <a:extLst xmlns:a="http://schemas.openxmlformats.org/drawingml/2006/main">
            <a:ext uri="{FF2B5EF4-FFF2-40B4-BE49-F238E27FC236}">
              <a16:creationId xmlns:a16="http://schemas.microsoft.com/office/drawing/2014/main" id="{23CBDD13-F465-47CF-902C-02C345AECC22}"/>
            </a:ext>
          </a:extLst>
        </cdr:cNvPr>
        <cdr:cNvSpPr txBox="1"/>
      </cdr:nvSpPr>
      <cdr:spPr>
        <a:xfrm xmlns:a="http://schemas.openxmlformats.org/drawingml/2006/main">
          <a:off x="730282" y="2576236"/>
          <a:ext cx="676389" cy="329086"/>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Comic Sans MS" panose="030F0702030302020204" pitchFamily="66" charset="0"/>
            </a:rPr>
            <a:t>10.5"</a:t>
          </a:r>
        </a:p>
      </cdr:txBody>
    </cdr:sp>
  </cdr:relSizeAnchor>
  <cdr:relSizeAnchor xmlns:cdr="http://schemas.openxmlformats.org/drawingml/2006/chartDrawing">
    <cdr:from>
      <cdr:x>0.13363</cdr:x>
      <cdr:y>0.36354</cdr:y>
    </cdr:from>
    <cdr:to>
      <cdr:x>0.37248</cdr:x>
      <cdr:y>0.4158</cdr:y>
    </cdr:to>
    <cdr:sp macro="" textlink="'Impeller Size Projection'!$B$17">
      <cdr:nvSpPr>
        <cdr:cNvPr id="54" name="TextBox 1">
          <a:extLst xmlns:a="http://schemas.openxmlformats.org/drawingml/2006/main">
            <a:ext uri="{FF2B5EF4-FFF2-40B4-BE49-F238E27FC236}">
              <a16:creationId xmlns:a16="http://schemas.microsoft.com/office/drawing/2014/main" id="{DB16F473-8EAA-4A3F-AD98-5B9FB22EB739}"/>
            </a:ext>
          </a:extLst>
        </cdr:cNvPr>
        <cdr:cNvSpPr txBox="1"/>
      </cdr:nvSpPr>
      <cdr:spPr>
        <a:xfrm xmlns:a="http://schemas.openxmlformats.org/drawingml/2006/main">
          <a:off x="1157939" y="2286991"/>
          <a:ext cx="2069763" cy="328764"/>
        </a:xfrm>
        <a:prstGeom xmlns:a="http://schemas.openxmlformats.org/drawingml/2006/main" prst="rect">
          <a:avLst/>
        </a:prstGeom>
        <a:solidFill xmlns:a="http://schemas.openxmlformats.org/drawingml/2006/main">
          <a:schemeClr val="bg1">
            <a:alpha val="75000"/>
          </a:schemeClr>
        </a:solidFill>
        <a:effectLst xmlns:a="http://schemas.openxmlformats.org/drawingml/2006/main">
          <a:softEdge rad="63500"/>
        </a:effectLst>
      </cdr:spPr>
      <cdr:txBody>
        <a:bodyPr xmlns:a="http://schemas.openxmlformats.org/drawingml/2006/main" wrap="none" lIns="0" tIns="0" rIns="0" bIns="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D9A26C3-D637-4428-845B-402A0DBE0442}" type="TxLink">
            <a:rPr lang="en-US" sz="1100" b="0" i="0" u="none" strike="noStrike">
              <a:solidFill>
                <a:schemeClr val="accent5"/>
              </a:solidFill>
              <a:latin typeface="Comic Sans MS"/>
            </a:rPr>
            <a:pPr algn="ctr"/>
            <a:t>10 3/4 inch at 1,150 rpm</a:t>
          </a:fld>
          <a:endParaRPr lang="en-US" sz="1100">
            <a:solidFill>
              <a:schemeClr val="accent5"/>
            </a:solidFill>
            <a:latin typeface="Comic Sans MS" panose="030F0702030302020204" pitchFamily="66" charset="0"/>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759200" cy="140970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829" b="3805"/>
        <a:stretch/>
      </xdr:blipFill>
      <xdr:spPr>
        <a:xfrm>
          <a:off x="0" y="0"/>
          <a:ext cx="3759200" cy="14097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0</xdr:colOff>
          <xdr:row>0</xdr:row>
          <xdr:rowOff>0</xdr:rowOff>
        </xdr:from>
        <xdr:to>
          <xdr:col>11</xdr:col>
          <xdr:colOff>316230</xdr:colOff>
          <xdr:row>2</xdr:row>
          <xdr:rowOff>209550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0</xdr:row>
          <xdr:rowOff>19050</xdr:rowOff>
        </xdr:from>
        <xdr:to>
          <xdr:col>16</xdr:col>
          <xdr:colOff>1352550</xdr:colOff>
          <xdr:row>5</xdr:row>
          <xdr:rowOff>106680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6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0</xdr:rowOff>
        </xdr:from>
        <xdr:to>
          <xdr:col>11</xdr:col>
          <xdr:colOff>316230</xdr:colOff>
          <xdr:row>10</xdr:row>
          <xdr:rowOff>209550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06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59</xdr:row>
      <xdr:rowOff>0</xdr:rowOff>
    </xdr:from>
    <xdr:to>
      <xdr:col>2</xdr:col>
      <xdr:colOff>323850</xdr:colOff>
      <xdr:row>66</xdr:row>
      <xdr:rowOff>95250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3060" y="15026640"/>
          <a:ext cx="2979420" cy="172212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xdr:col>
      <xdr:colOff>765810</xdr:colOff>
      <xdr:row>59</xdr:row>
      <xdr:rowOff>0</xdr:rowOff>
    </xdr:from>
    <xdr:to>
      <xdr:col>5</xdr:col>
      <xdr:colOff>326117</xdr:colOff>
      <xdr:row>66</xdr:row>
      <xdr:rowOff>98437</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4440" y="15026640"/>
          <a:ext cx="2905487" cy="1725307"/>
        </a:xfrm>
        <a:prstGeom prst="rect">
          <a:avLst/>
        </a:prstGeom>
        <a:solidFill>
          <a:schemeClr val="bg1"/>
        </a:solidFill>
      </xdr:spPr>
    </xdr:pic>
    <xdr:clientData/>
  </xdr:twoCellAnchor>
  <xdr:twoCellAnchor editAs="oneCell">
    <xdr:from>
      <xdr:col>6</xdr:col>
      <xdr:colOff>0</xdr:colOff>
      <xdr:row>58</xdr:row>
      <xdr:rowOff>0</xdr:rowOff>
    </xdr:from>
    <xdr:to>
      <xdr:col>13</xdr:col>
      <xdr:colOff>989561</xdr:colOff>
      <xdr:row>76</xdr:row>
      <xdr:rowOff>29233</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31580" y="14794230"/>
          <a:ext cx="9645881" cy="42126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3</xdr:col>
          <xdr:colOff>19050</xdr:colOff>
          <xdr:row>27</xdr:row>
          <xdr:rowOff>49530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7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163830</xdr:rowOff>
        </xdr:from>
        <xdr:to>
          <xdr:col>2</xdr:col>
          <xdr:colOff>1135380</xdr:colOff>
          <xdr:row>58</xdr:row>
          <xdr:rowOff>125730</xdr:rowOff>
        </xdr:to>
        <xdr:sp macro="" textlink="">
          <xdr:nvSpPr>
            <xdr:cNvPr id="19458" name="Object 2" hidden="1">
              <a:extLst>
                <a:ext uri="{63B3BB69-23CF-44E3-9099-C40C66FF867C}">
                  <a14:compatExt spid="_x0000_s19458"/>
                </a:ext>
                <a:ext uri="{FF2B5EF4-FFF2-40B4-BE49-F238E27FC236}">
                  <a16:creationId xmlns:a16="http://schemas.microsoft.com/office/drawing/2014/main" id="{00000000-0008-0000-0700-000002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3</xdr:col>
          <xdr:colOff>19050</xdr:colOff>
          <xdr:row>10</xdr:row>
          <xdr:rowOff>49530</xdr:rowOff>
        </xdr:to>
        <xdr:sp macro="" textlink="">
          <xdr:nvSpPr>
            <xdr:cNvPr id="19459" name="Object 3" hidden="1">
              <a:extLst>
                <a:ext uri="{63B3BB69-23CF-44E3-9099-C40C66FF867C}">
                  <a14:compatExt spid="_x0000_s19459"/>
                </a:ext>
                <a:ext uri="{FF2B5EF4-FFF2-40B4-BE49-F238E27FC236}">
                  <a16:creationId xmlns:a16="http://schemas.microsoft.com/office/drawing/2014/main" id="{00000000-0008-0000-0700-000003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8.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6.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oleObject" Target="../embeddings/oleObject4.bin"/><Relationship Id="rId7" Type="http://schemas.openxmlformats.org/officeDocument/2006/relationships/oleObject" Target="../embeddings/oleObject6.bin"/><Relationship Id="rId2" Type="http://schemas.openxmlformats.org/officeDocument/2006/relationships/vmlDrawing" Target="../drawings/vmlDrawing2.vml"/><Relationship Id="rId1" Type="http://schemas.openxmlformats.org/officeDocument/2006/relationships/drawing" Target="../drawings/drawing9.xml"/><Relationship Id="rId6" Type="http://schemas.openxmlformats.org/officeDocument/2006/relationships/image" Target="../media/image11.emf"/><Relationship Id="rId5" Type="http://schemas.openxmlformats.org/officeDocument/2006/relationships/oleObject" Target="../embeddings/oleObject5.bin"/><Relationship Id="rId4" Type="http://schemas.openxmlformats.org/officeDocument/2006/relationships/image" Target="../media/image10.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0:B25"/>
  <sheetViews>
    <sheetView topLeftCell="A4" workbookViewId="0">
      <selection activeCell="G27" sqref="G27"/>
    </sheetView>
  </sheetViews>
  <sheetFormatPr defaultRowHeight="14.4" x14ac:dyDescent="0.55000000000000004"/>
  <cols>
    <col min="1" max="1" width="18.41796875" customWidth="1"/>
    <col min="2" max="2" width="29.68359375" customWidth="1"/>
  </cols>
  <sheetData>
    <row r="10" spans="1:2" ht="18.3" x14ac:dyDescent="0.55000000000000004">
      <c r="A10" s="1" t="s">
        <v>0</v>
      </c>
      <c r="B10" s="2"/>
    </row>
    <row r="11" spans="1:2" ht="18.3" x14ac:dyDescent="0.55000000000000004">
      <c r="A11" s="1" t="s">
        <v>1</v>
      </c>
      <c r="B11" s="2"/>
    </row>
    <row r="12" spans="1:2" ht="18.3" x14ac:dyDescent="0.55000000000000004">
      <c r="A12" s="3" t="s">
        <v>2</v>
      </c>
      <c r="B12" s="2"/>
    </row>
    <row r="13" spans="1:2" ht="18.3" x14ac:dyDescent="0.85">
      <c r="A13" s="4" t="s">
        <v>3</v>
      </c>
      <c r="B13" s="5">
        <v>42092</v>
      </c>
    </row>
    <row r="14" spans="1:2" ht="18.3" x14ac:dyDescent="0.85">
      <c r="A14" s="4" t="s">
        <v>4</v>
      </c>
      <c r="B14" s="6" t="s">
        <v>5</v>
      </c>
    </row>
    <row r="15" spans="1:2" ht="18.3" x14ac:dyDescent="0.85">
      <c r="A15" s="4" t="s">
        <v>6</v>
      </c>
      <c r="B15" s="6" t="s">
        <v>7</v>
      </c>
    </row>
    <row r="16" spans="1:2" ht="18.3" x14ac:dyDescent="0.85">
      <c r="A16" s="4" t="s">
        <v>8</v>
      </c>
      <c r="B16" s="6" t="s">
        <v>9</v>
      </c>
    </row>
    <row r="17" spans="1:2" ht="18.3" x14ac:dyDescent="0.55000000000000004">
      <c r="A17" s="6" t="s">
        <v>10</v>
      </c>
      <c r="B17" s="6"/>
    </row>
    <row r="18" spans="1:2" ht="18.3" x14ac:dyDescent="0.55000000000000004">
      <c r="A18" s="6">
        <v>1</v>
      </c>
      <c r="B18" s="6" t="s">
        <v>11</v>
      </c>
    </row>
    <row r="19" spans="1:2" ht="18.3" x14ac:dyDescent="0.55000000000000004">
      <c r="A19" s="6">
        <f>A18+1</f>
        <v>2</v>
      </c>
      <c r="B19" s="6" t="s">
        <v>12</v>
      </c>
    </row>
    <row r="20" spans="1:2" ht="18.3" x14ac:dyDescent="0.55000000000000004">
      <c r="A20" s="6"/>
      <c r="B20" s="6"/>
    </row>
    <row r="21" spans="1:2" ht="18.3" x14ac:dyDescent="0.55000000000000004">
      <c r="A21" s="6">
        <v>3</v>
      </c>
      <c r="B21" s="6" t="s">
        <v>13</v>
      </c>
    </row>
    <row r="22" spans="1:2" ht="18.3" x14ac:dyDescent="0.55000000000000004">
      <c r="A22" s="6">
        <v>4</v>
      </c>
      <c r="B22" s="6" t="s">
        <v>14</v>
      </c>
    </row>
    <row r="23" spans="1:2" ht="18.3" x14ac:dyDescent="0.55000000000000004">
      <c r="A23" s="6">
        <v>5</v>
      </c>
      <c r="B23" s="6" t="s">
        <v>14</v>
      </c>
    </row>
    <row r="24" spans="1:2" ht="18.3" x14ac:dyDescent="0.55000000000000004">
      <c r="A24" s="6">
        <v>6</v>
      </c>
      <c r="B24" s="6" t="s">
        <v>14</v>
      </c>
    </row>
    <row r="25" spans="1:2" ht="18.3" x14ac:dyDescent="0.55000000000000004">
      <c r="A25" s="6">
        <v>7</v>
      </c>
      <c r="B25" s="6" t="s">
        <v>14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6:P65"/>
  <sheetViews>
    <sheetView topLeftCell="A6" workbookViewId="0">
      <selection activeCell="E24" sqref="E24"/>
    </sheetView>
  </sheetViews>
  <sheetFormatPr defaultColWidth="9.15625" defaultRowHeight="17.100000000000001" x14ac:dyDescent="0.8"/>
  <cols>
    <col min="1" max="16384" width="9.15625" style="7"/>
  </cols>
  <sheetData>
    <row r="6" spans="1:16" x14ac:dyDescent="0.8">
      <c r="A6" s="96" t="s">
        <v>15</v>
      </c>
      <c r="B6" s="96"/>
      <c r="C6" s="96" t="s">
        <v>16</v>
      </c>
      <c r="D6" s="96"/>
      <c r="E6" s="96" t="s">
        <v>17</v>
      </c>
      <c r="F6" s="96"/>
      <c r="G6" s="96" t="s">
        <v>18</v>
      </c>
      <c r="H6" s="96"/>
      <c r="I6" s="96" t="s">
        <v>19</v>
      </c>
      <c r="J6" s="96"/>
      <c r="K6" s="96" t="s">
        <v>20</v>
      </c>
      <c r="L6" s="96"/>
      <c r="M6" s="96" t="s">
        <v>21</v>
      </c>
      <c r="N6" s="96"/>
      <c r="O6" s="96" t="s">
        <v>22</v>
      </c>
      <c r="P6" s="96"/>
    </row>
    <row r="7" spans="1:16" x14ac:dyDescent="0.8">
      <c r="A7" s="96" t="s">
        <v>23</v>
      </c>
      <c r="B7" s="96"/>
      <c r="C7" s="96" t="s">
        <v>24</v>
      </c>
      <c r="D7" s="96"/>
      <c r="E7" s="96" t="s">
        <v>25</v>
      </c>
      <c r="F7" s="96"/>
      <c r="G7" s="96" t="s">
        <v>26</v>
      </c>
      <c r="H7" s="96"/>
      <c r="I7" s="96" t="s">
        <v>27</v>
      </c>
      <c r="J7" s="96"/>
      <c r="K7" s="96" t="s">
        <v>28</v>
      </c>
      <c r="L7" s="96"/>
      <c r="M7" s="96" t="s">
        <v>29</v>
      </c>
      <c r="N7" s="96"/>
      <c r="O7" s="96" t="s">
        <v>30</v>
      </c>
      <c r="P7" s="96"/>
    </row>
    <row r="8" spans="1:16" x14ac:dyDescent="0.8">
      <c r="A8" s="7" t="s">
        <v>31</v>
      </c>
      <c r="B8" s="7" t="s">
        <v>32</v>
      </c>
      <c r="C8" s="7" t="s">
        <v>31</v>
      </c>
      <c r="D8" s="7" t="s">
        <v>32</v>
      </c>
      <c r="E8" s="7" t="s">
        <v>31</v>
      </c>
      <c r="F8" s="7" t="s">
        <v>32</v>
      </c>
      <c r="G8" s="7" t="s">
        <v>31</v>
      </c>
      <c r="H8" s="7" t="s">
        <v>32</v>
      </c>
      <c r="I8" s="7" t="s">
        <v>31</v>
      </c>
      <c r="J8" s="7" t="s">
        <v>32</v>
      </c>
      <c r="K8" s="7" t="s">
        <v>31</v>
      </c>
      <c r="L8" s="7" t="s">
        <v>32</v>
      </c>
      <c r="M8" s="7" t="s">
        <v>31</v>
      </c>
      <c r="N8" s="7" t="s">
        <v>32</v>
      </c>
      <c r="O8" s="7" t="s">
        <v>31</v>
      </c>
      <c r="P8" s="7" t="s">
        <v>32</v>
      </c>
    </row>
    <row r="9" spans="1:16" x14ac:dyDescent="0.8">
      <c r="A9" s="7">
        <v>0</v>
      </c>
      <c r="B9" s="7">
        <v>41.228099999999998</v>
      </c>
      <c r="C9" s="7">
        <v>0</v>
      </c>
      <c r="D9" s="7">
        <v>46.588700000000003</v>
      </c>
      <c r="E9" s="7">
        <v>0</v>
      </c>
      <c r="F9" s="7">
        <v>51.754399999999997</v>
      </c>
      <c r="G9" s="7">
        <v>0</v>
      </c>
      <c r="H9" s="7">
        <v>57.504899999999999</v>
      </c>
      <c r="I9" s="7">
        <v>0</v>
      </c>
      <c r="J9" s="7">
        <v>63.937600000000003</v>
      </c>
      <c r="K9" s="7">
        <v>0</v>
      </c>
      <c r="L9" s="7">
        <v>70.078000000000003</v>
      </c>
      <c r="M9" s="7">
        <v>0</v>
      </c>
      <c r="N9" s="7">
        <v>76.803100000000001</v>
      </c>
      <c r="O9" s="7">
        <v>0</v>
      </c>
      <c r="P9" s="7">
        <v>83.528300000000002</v>
      </c>
    </row>
    <row r="10" spans="1:16" x14ac:dyDescent="0.8">
      <c r="A10" s="7">
        <v>102.422</v>
      </c>
      <c r="B10" s="7">
        <v>41.325499999999998</v>
      </c>
      <c r="C10" s="7">
        <v>102.422</v>
      </c>
      <c r="D10" s="7">
        <v>46.588700000000003</v>
      </c>
      <c r="E10" s="7">
        <v>101.038</v>
      </c>
      <c r="F10" s="7">
        <v>51.754399999999997</v>
      </c>
      <c r="G10" s="7">
        <v>99.653999999999996</v>
      </c>
      <c r="H10" s="7">
        <v>57.504899999999999</v>
      </c>
      <c r="I10" s="7">
        <v>101.038</v>
      </c>
      <c r="J10" s="7">
        <v>63.840200000000003</v>
      </c>
      <c r="K10" s="7">
        <v>102.422</v>
      </c>
      <c r="L10" s="47">
        <v>70.099999999999994</v>
      </c>
      <c r="M10" s="7">
        <v>101.038</v>
      </c>
      <c r="N10" s="7">
        <v>76.705699999999993</v>
      </c>
      <c r="O10" s="7">
        <v>101.038</v>
      </c>
      <c r="P10" s="7">
        <v>83.625699999999995</v>
      </c>
    </row>
    <row r="11" spans="1:16" x14ac:dyDescent="0.8">
      <c r="A11" s="7">
        <v>202.07599999999999</v>
      </c>
      <c r="B11" s="7">
        <v>41.423000000000002</v>
      </c>
      <c r="C11" s="7">
        <v>200.69200000000001</v>
      </c>
      <c r="D11" s="7">
        <v>46.491199999999999</v>
      </c>
      <c r="E11" s="7">
        <v>202.07599999999999</v>
      </c>
      <c r="F11" s="7">
        <v>51.462000000000003</v>
      </c>
      <c r="G11" s="7">
        <v>200.69200000000001</v>
      </c>
      <c r="H11" s="7">
        <v>57.407400000000003</v>
      </c>
      <c r="I11" s="7">
        <v>202.07599999999999</v>
      </c>
      <c r="J11" s="7">
        <v>63.645200000000003</v>
      </c>
      <c r="K11" s="7">
        <v>202.07599999999999</v>
      </c>
      <c r="L11" s="7">
        <v>69.980500000000006</v>
      </c>
      <c r="M11" s="7">
        <v>203.46</v>
      </c>
      <c r="N11" s="7">
        <v>76.608199999999997</v>
      </c>
      <c r="O11" s="7">
        <v>202.07599999999999</v>
      </c>
      <c r="P11" s="7">
        <v>83.528300000000002</v>
      </c>
    </row>
    <row r="12" spans="1:16" x14ac:dyDescent="0.8">
      <c r="A12" s="7">
        <v>300.346</v>
      </c>
      <c r="B12" s="7">
        <v>41.228099999999998</v>
      </c>
      <c r="C12" s="7">
        <v>301.73</v>
      </c>
      <c r="D12" s="7">
        <v>46.198799999999999</v>
      </c>
      <c r="E12" s="7">
        <v>303.11399999999998</v>
      </c>
      <c r="F12" s="7">
        <v>51.169600000000003</v>
      </c>
      <c r="G12" s="7">
        <v>300.346</v>
      </c>
      <c r="H12" s="7">
        <v>57.212499999999999</v>
      </c>
      <c r="I12" s="7">
        <v>303.11399999999998</v>
      </c>
      <c r="J12" s="7">
        <v>63.547800000000002</v>
      </c>
      <c r="K12" s="7">
        <v>301.73</v>
      </c>
      <c r="L12" s="7">
        <v>69.785600000000002</v>
      </c>
      <c r="M12" s="7">
        <v>301.73</v>
      </c>
      <c r="N12" s="7">
        <v>76.5107</v>
      </c>
      <c r="O12" s="7">
        <v>301.73</v>
      </c>
      <c r="P12" s="7">
        <v>83.430800000000005</v>
      </c>
    </row>
    <row r="13" spans="1:16" x14ac:dyDescent="0.8">
      <c r="A13" s="7">
        <v>402.76799999999997</v>
      </c>
      <c r="B13" s="8">
        <v>40.85</v>
      </c>
      <c r="C13" s="7">
        <v>402.76799999999997</v>
      </c>
      <c r="D13" s="7">
        <v>45.711500000000001</v>
      </c>
      <c r="E13" s="7">
        <v>402.76799999999997</v>
      </c>
      <c r="F13" s="7">
        <v>50.779699999999998</v>
      </c>
      <c r="G13" s="7">
        <v>397.23200000000003</v>
      </c>
      <c r="H13" s="7">
        <v>56.920099999999998</v>
      </c>
      <c r="I13" s="7">
        <v>400</v>
      </c>
      <c r="J13" s="7">
        <v>63.255400000000002</v>
      </c>
      <c r="K13" s="7">
        <v>400</v>
      </c>
      <c r="L13" s="7">
        <v>69.493200000000002</v>
      </c>
      <c r="M13" s="7">
        <v>402.76799999999997</v>
      </c>
      <c r="N13" s="7">
        <v>76.413300000000007</v>
      </c>
      <c r="O13" s="7">
        <v>401.38400000000001</v>
      </c>
      <c r="P13" s="7">
        <v>83.235900000000001</v>
      </c>
    </row>
    <row r="14" spans="1:16" x14ac:dyDescent="0.8">
      <c r="A14" s="7">
        <v>502.42200000000003</v>
      </c>
      <c r="B14" s="8">
        <v>40.4</v>
      </c>
      <c r="C14" s="7">
        <v>517.64700000000005</v>
      </c>
      <c r="D14" s="47">
        <v>45.2</v>
      </c>
      <c r="E14" s="7">
        <v>517.64700000000005</v>
      </c>
      <c r="F14" s="7">
        <v>50.389899999999997</v>
      </c>
      <c r="G14" s="7">
        <v>501.03800000000001</v>
      </c>
      <c r="H14" s="7">
        <v>56.432699999999997</v>
      </c>
      <c r="I14" s="7">
        <v>502.42200000000003</v>
      </c>
      <c r="J14" s="7">
        <v>62.865499999999997</v>
      </c>
      <c r="K14" s="7">
        <v>501.03800000000001</v>
      </c>
      <c r="L14" s="47">
        <v>69.099999999999994</v>
      </c>
      <c r="M14" s="7">
        <v>501.03800000000001</v>
      </c>
      <c r="N14" s="7">
        <v>76.023399999999995</v>
      </c>
      <c r="O14" s="7">
        <v>502.42200000000003</v>
      </c>
      <c r="P14" s="7">
        <v>82.846000000000004</v>
      </c>
    </row>
    <row r="15" spans="1:16" x14ac:dyDescent="0.8">
      <c r="A15" s="7">
        <v>600.69200000000001</v>
      </c>
      <c r="B15" s="8">
        <v>39.5</v>
      </c>
      <c r="C15" s="7">
        <v>610.38099999999997</v>
      </c>
      <c r="D15" s="47">
        <v>44.5</v>
      </c>
      <c r="E15" s="7">
        <v>613.149</v>
      </c>
      <c r="F15" s="7">
        <v>49.902500000000003</v>
      </c>
      <c r="G15" s="7">
        <v>600.69200000000001</v>
      </c>
      <c r="H15" s="7">
        <v>56.042900000000003</v>
      </c>
      <c r="I15" s="7">
        <v>602.07600000000002</v>
      </c>
      <c r="J15" s="7">
        <v>62.3782</v>
      </c>
      <c r="K15" s="7">
        <v>599.30799999999999</v>
      </c>
      <c r="L15" s="47">
        <v>68.599999999999994</v>
      </c>
      <c r="M15" s="7">
        <v>602.07600000000002</v>
      </c>
      <c r="N15" s="47">
        <v>75.5</v>
      </c>
      <c r="O15" s="7">
        <v>602.07600000000002</v>
      </c>
      <c r="P15" s="7">
        <v>82.456100000000006</v>
      </c>
    </row>
    <row r="16" spans="1:16" x14ac:dyDescent="0.8">
      <c r="A16" s="7">
        <v>701.73</v>
      </c>
      <c r="B16" s="7">
        <v>38.596499999999999</v>
      </c>
      <c r="C16" s="7">
        <v>703.11400000000003</v>
      </c>
      <c r="D16" s="7">
        <v>43.7622</v>
      </c>
      <c r="E16" s="7">
        <v>705.88199999999995</v>
      </c>
      <c r="F16" s="7">
        <v>49.317700000000002</v>
      </c>
      <c r="G16" s="7">
        <v>701.73</v>
      </c>
      <c r="H16" s="7">
        <v>55.555599999999998</v>
      </c>
      <c r="I16" s="7">
        <v>700.346</v>
      </c>
      <c r="J16" s="7">
        <v>61.890799999999999</v>
      </c>
      <c r="K16" s="7">
        <v>698.96199999999999</v>
      </c>
      <c r="L16" s="7">
        <v>68.128699999999995</v>
      </c>
      <c r="M16" s="7">
        <v>701.73</v>
      </c>
      <c r="N16" s="7">
        <v>74.951300000000003</v>
      </c>
      <c r="O16" s="7">
        <v>703.11400000000003</v>
      </c>
      <c r="P16" s="7">
        <v>82.066299999999998</v>
      </c>
    </row>
    <row r="17" spans="1:16" x14ac:dyDescent="0.8">
      <c r="A17" s="7">
        <v>801.38400000000001</v>
      </c>
      <c r="B17" s="7">
        <v>37.036999999999999</v>
      </c>
      <c r="C17" s="7">
        <v>802.76800000000003</v>
      </c>
      <c r="D17" s="7">
        <v>42.495100000000001</v>
      </c>
      <c r="E17" s="7">
        <v>798.61599999999999</v>
      </c>
      <c r="F17" s="7">
        <v>48.537999999999997</v>
      </c>
      <c r="G17" s="7">
        <v>800</v>
      </c>
      <c r="H17" s="7">
        <v>54.678400000000003</v>
      </c>
      <c r="I17" s="7">
        <v>777.85500000000002</v>
      </c>
      <c r="J17" s="47">
        <v>61.2</v>
      </c>
      <c r="K17" s="7">
        <v>798.61599999999999</v>
      </c>
      <c r="L17" s="7">
        <v>67.543899999999994</v>
      </c>
      <c r="M17" s="7">
        <v>798.61599999999999</v>
      </c>
      <c r="N17" s="7">
        <v>74.269000000000005</v>
      </c>
      <c r="O17" s="7">
        <v>801.38400000000001</v>
      </c>
      <c r="P17" s="7">
        <v>81.676400000000001</v>
      </c>
    </row>
    <row r="18" spans="1:16" x14ac:dyDescent="0.8">
      <c r="A18" s="7">
        <v>899.654</v>
      </c>
      <c r="B18" s="7">
        <v>34.990299999999998</v>
      </c>
      <c r="C18" s="7">
        <v>898.27</v>
      </c>
      <c r="D18" s="7">
        <v>40.838200000000001</v>
      </c>
      <c r="E18" s="7">
        <v>901.03800000000001</v>
      </c>
      <c r="F18" s="7">
        <v>47.271000000000001</v>
      </c>
      <c r="G18" s="7">
        <v>898.27</v>
      </c>
      <c r="H18" s="7">
        <v>53.703699999999998</v>
      </c>
      <c r="I18" s="7">
        <v>822.14499999999998</v>
      </c>
      <c r="J18" s="47">
        <v>60.9</v>
      </c>
      <c r="K18" s="7">
        <v>901.03800000000001</v>
      </c>
      <c r="L18" s="7">
        <v>66.666700000000006</v>
      </c>
      <c r="M18" s="7">
        <v>901.03800000000001</v>
      </c>
      <c r="N18" s="7">
        <v>73.4893</v>
      </c>
      <c r="O18" s="7">
        <v>903.80600000000004</v>
      </c>
      <c r="P18" s="7">
        <v>80.994100000000003</v>
      </c>
    </row>
    <row r="19" spans="1:16" x14ac:dyDescent="0.8">
      <c r="A19" s="7">
        <v>1002.08</v>
      </c>
      <c r="B19" s="7">
        <v>31.773900000000001</v>
      </c>
      <c r="C19" s="7">
        <v>1002.08</v>
      </c>
      <c r="D19" s="7">
        <v>38.401600000000002</v>
      </c>
      <c r="E19" s="7">
        <v>997.92399999999998</v>
      </c>
      <c r="F19" s="7">
        <v>45.224200000000003</v>
      </c>
      <c r="G19" s="7">
        <v>1000.69</v>
      </c>
      <c r="H19" s="7">
        <v>51.5595</v>
      </c>
      <c r="I19" s="7">
        <v>865.05200000000002</v>
      </c>
      <c r="J19" s="7">
        <v>60.428800000000003</v>
      </c>
      <c r="K19" s="7">
        <v>1003.46</v>
      </c>
      <c r="L19" s="7">
        <v>65.107200000000006</v>
      </c>
      <c r="M19" s="7">
        <v>999.30799999999999</v>
      </c>
      <c r="N19" s="7">
        <v>72.222200000000001</v>
      </c>
      <c r="O19" s="7">
        <v>999.30799999999999</v>
      </c>
      <c r="P19" s="7">
        <v>80.019499999999994</v>
      </c>
    </row>
    <row r="20" spans="1:16" x14ac:dyDescent="0.8">
      <c r="A20" s="7">
        <v>1100.3499999999999</v>
      </c>
      <c r="B20" s="7">
        <v>27.9727</v>
      </c>
      <c r="C20" s="7">
        <v>1100.3499999999999</v>
      </c>
      <c r="D20" s="7">
        <v>35.087699999999998</v>
      </c>
      <c r="E20" s="7">
        <v>1100.3499999999999</v>
      </c>
      <c r="F20" s="7">
        <v>42.2027</v>
      </c>
      <c r="G20" s="7">
        <v>1100.3499999999999</v>
      </c>
      <c r="H20" s="7">
        <v>48.927900000000001</v>
      </c>
      <c r="I20" s="7">
        <v>913.495</v>
      </c>
      <c r="J20" s="7">
        <v>59.746600000000001</v>
      </c>
      <c r="K20" s="7">
        <v>1098.96</v>
      </c>
      <c r="L20" s="7">
        <v>63.255400000000002</v>
      </c>
      <c r="M20" s="7">
        <v>1098.96</v>
      </c>
      <c r="N20" s="47">
        <v>70.900000000000006</v>
      </c>
      <c r="O20" s="7">
        <v>1101.73</v>
      </c>
      <c r="P20" s="7">
        <v>78.3626</v>
      </c>
    </row>
    <row r="21" spans="1:16" x14ac:dyDescent="0.8">
      <c r="A21" s="7">
        <v>1202.77</v>
      </c>
      <c r="B21" s="7">
        <v>23.3918</v>
      </c>
      <c r="C21" s="7">
        <v>1202.77</v>
      </c>
      <c r="D21" s="7">
        <v>30.994199999999999</v>
      </c>
      <c r="E21" s="7">
        <v>1200</v>
      </c>
      <c r="F21" s="7">
        <v>38.304099999999998</v>
      </c>
      <c r="G21" s="7">
        <v>1200</v>
      </c>
      <c r="H21" s="7">
        <v>45.4191</v>
      </c>
      <c r="I21" s="7">
        <v>956.40099999999995</v>
      </c>
      <c r="J21" s="7">
        <v>59.064300000000003</v>
      </c>
      <c r="K21" s="7">
        <v>1201.3800000000001</v>
      </c>
      <c r="L21" s="7">
        <v>60.526299999999999</v>
      </c>
      <c r="M21" s="7">
        <v>1201.3800000000001</v>
      </c>
      <c r="N21" s="7">
        <v>69.005899999999997</v>
      </c>
      <c r="O21" s="7">
        <v>1201.3800000000001</v>
      </c>
      <c r="P21" s="7">
        <v>76.413300000000007</v>
      </c>
    </row>
    <row r="22" spans="1:16" x14ac:dyDescent="0.8">
      <c r="A22" s="7">
        <v>1259.52</v>
      </c>
      <c r="B22" s="7">
        <v>20.2729</v>
      </c>
      <c r="C22" s="7">
        <v>1281.6600000000001</v>
      </c>
      <c r="D22" s="7">
        <v>27.095500000000001</v>
      </c>
      <c r="E22" s="7">
        <v>1301.04</v>
      </c>
      <c r="F22" s="7">
        <v>33.820700000000002</v>
      </c>
      <c r="G22" s="7">
        <v>1299.6500000000001</v>
      </c>
      <c r="H22" s="7">
        <v>41.520499999999998</v>
      </c>
      <c r="I22" s="7">
        <v>997.92399999999998</v>
      </c>
      <c r="J22" s="7">
        <v>58.284599999999998</v>
      </c>
      <c r="K22" s="7">
        <v>1255.3599999999999</v>
      </c>
      <c r="L22" s="7">
        <v>58.966900000000003</v>
      </c>
      <c r="M22" s="7">
        <v>1301.04</v>
      </c>
      <c r="N22" s="7">
        <v>66.764099999999999</v>
      </c>
      <c r="O22" s="7">
        <v>1302.42</v>
      </c>
      <c r="P22" s="7">
        <v>74.074100000000001</v>
      </c>
    </row>
    <row r="23" spans="1:16" x14ac:dyDescent="0.8">
      <c r="C23" s="7">
        <v>1364.71</v>
      </c>
      <c r="D23" s="7">
        <v>22.222200000000001</v>
      </c>
      <c r="E23" s="7">
        <v>1402.08</v>
      </c>
      <c r="F23" s="7">
        <v>28.849900000000002</v>
      </c>
      <c r="G23" s="7">
        <v>1367.47</v>
      </c>
      <c r="H23" s="7">
        <v>38.109200000000001</v>
      </c>
      <c r="I23" s="7">
        <v>1062.98</v>
      </c>
      <c r="J23" s="7">
        <v>57.017499999999998</v>
      </c>
      <c r="K23" s="7">
        <v>1299.6500000000001</v>
      </c>
      <c r="L23" s="7">
        <v>57.6023</v>
      </c>
      <c r="M23" s="7">
        <v>1356.4</v>
      </c>
      <c r="N23" s="7">
        <v>64.814800000000005</v>
      </c>
      <c r="O23" s="7">
        <v>1402.08</v>
      </c>
      <c r="P23" s="7">
        <v>71.540000000000006</v>
      </c>
    </row>
    <row r="24" spans="1:16" x14ac:dyDescent="0.8">
      <c r="E24" s="7">
        <v>1478.2</v>
      </c>
      <c r="F24" s="7">
        <v>24.366499999999998</v>
      </c>
      <c r="G24" s="7">
        <v>1431.14</v>
      </c>
      <c r="H24" s="7">
        <v>34.6004</v>
      </c>
      <c r="I24" s="7">
        <v>1147.4000000000001</v>
      </c>
      <c r="J24" s="7">
        <v>54.8733</v>
      </c>
      <c r="K24" s="7">
        <v>1345.33</v>
      </c>
      <c r="L24" s="7">
        <v>56.1404</v>
      </c>
      <c r="M24" s="7">
        <v>1407.61</v>
      </c>
      <c r="N24" s="7">
        <v>62.963000000000001</v>
      </c>
      <c r="O24" s="7">
        <v>1501.73</v>
      </c>
      <c r="P24" s="7">
        <v>68.518500000000003</v>
      </c>
    </row>
    <row r="25" spans="1:16" x14ac:dyDescent="0.8">
      <c r="G25" s="7">
        <v>1500.35</v>
      </c>
      <c r="H25" s="7">
        <v>30.117000000000001</v>
      </c>
      <c r="I25" s="7">
        <v>1224.9100000000001</v>
      </c>
      <c r="J25" s="7">
        <v>52.534100000000002</v>
      </c>
      <c r="K25" s="7">
        <v>1397.92</v>
      </c>
      <c r="L25" s="7">
        <v>54.093600000000002</v>
      </c>
      <c r="M25" s="7">
        <v>1460.21</v>
      </c>
      <c r="N25" s="7">
        <v>60.8187</v>
      </c>
      <c r="O25" s="7">
        <v>1600</v>
      </c>
      <c r="P25" s="7">
        <v>64.619900000000001</v>
      </c>
    </row>
    <row r="26" spans="1:16" x14ac:dyDescent="0.8">
      <c r="G26" s="7">
        <v>1555.71</v>
      </c>
      <c r="H26" s="7">
        <v>26.023399999999999</v>
      </c>
      <c r="I26" s="7">
        <v>1292.73</v>
      </c>
      <c r="J26" s="7">
        <v>50.097499999999997</v>
      </c>
      <c r="K26" s="7">
        <v>1457.44</v>
      </c>
      <c r="L26" s="7">
        <v>51.6569</v>
      </c>
      <c r="M26" s="7">
        <v>1518.34</v>
      </c>
      <c r="N26" s="7">
        <v>58.479500000000002</v>
      </c>
      <c r="O26" s="7">
        <v>1647.06</v>
      </c>
      <c r="P26" s="7">
        <v>62.4756</v>
      </c>
    </row>
    <row r="27" spans="1:16" x14ac:dyDescent="0.8">
      <c r="I27" s="7">
        <v>1349.48</v>
      </c>
      <c r="J27" s="7">
        <v>47.660800000000002</v>
      </c>
      <c r="K27" s="7">
        <v>1512.8</v>
      </c>
      <c r="L27" s="7">
        <v>49.025300000000001</v>
      </c>
      <c r="M27" s="7">
        <v>1577.85</v>
      </c>
      <c r="N27" s="7">
        <v>55.750500000000002</v>
      </c>
      <c r="O27" s="7">
        <v>1699.65</v>
      </c>
      <c r="P27" s="7">
        <v>60.039000000000001</v>
      </c>
    </row>
    <row r="28" spans="1:16" x14ac:dyDescent="0.8">
      <c r="A28" s="7">
        <v>402.76799999999997</v>
      </c>
      <c r="B28" s="7">
        <v>40.740699999999997</v>
      </c>
      <c r="I28" s="7">
        <v>1422.84</v>
      </c>
      <c r="J28" s="7">
        <v>44.249499999999998</v>
      </c>
      <c r="K28" s="7">
        <v>1555.71</v>
      </c>
      <c r="L28" s="7">
        <v>46.7836</v>
      </c>
      <c r="M28" s="7">
        <v>1627.68</v>
      </c>
      <c r="N28" s="7">
        <v>53.2164</v>
      </c>
      <c r="O28" s="7">
        <v>1791</v>
      </c>
      <c r="P28" s="7">
        <v>55.165700000000001</v>
      </c>
    </row>
    <row r="29" spans="1:16" x14ac:dyDescent="0.8">
      <c r="A29" s="7">
        <v>502.42200000000003</v>
      </c>
      <c r="B29" s="7">
        <v>40.058500000000002</v>
      </c>
      <c r="I29" s="7">
        <v>1490.66</v>
      </c>
      <c r="J29" s="7">
        <v>40.740699999999997</v>
      </c>
      <c r="K29" s="7">
        <v>1600</v>
      </c>
      <c r="L29" s="7">
        <v>44.249499999999998</v>
      </c>
      <c r="M29" s="7">
        <v>1681.66</v>
      </c>
      <c r="N29" s="7">
        <v>50.292400000000001</v>
      </c>
      <c r="O29" s="7">
        <v>1847.75</v>
      </c>
      <c r="P29" s="7">
        <v>51.3645</v>
      </c>
    </row>
    <row r="30" spans="1:16" x14ac:dyDescent="0.8">
      <c r="A30" s="7">
        <v>600.69200000000001</v>
      </c>
      <c r="B30" s="7">
        <v>39.083799999999997</v>
      </c>
      <c r="I30" s="7">
        <v>1564.01</v>
      </c>
      <c r="J30" s="7">
        <v>36.354799999999997</v>
      </c>
      <c r="K30" s="7">
        <v>1642.91</v>
      </c>
      <c r="L30" s="7">
        <v>41.715400000000002</v>
      </c>
      <c r="M30" s="7">
        <v>1731.49</v>
      </c>
      <c r="N30" s="7">
        <v>47.368400000000001</v>
      </c>
      <c r="O30" s="7">
        <v>1903.11</v>
      </c>
      <c r="P30" s="7">
        <v>47.368400000000001</v>
      </c>
    </row>
    <row r="31" spans="1:16" x14ac:dyDescent="0.8">
      <c r="I31" s="7">
        <v>1676.12</v>
      </c>
      <c r="J31" s="7">
        <v>29.337199999999999</v>
      </c>
      <c r="K31" s="7">
        <v>1685.81</v>
      </c>
      <c r="L31" s="7">
        <v>39.083799999999997</v>
      </c>
      <c r="M31" s="7">
        <v>1781.31</v>
      </c>
      <c r="N31" s="7">
        <v>44.152000000000001</v>
      </c>
      <c r="O31" s="7">
        <v>1948.79</v>
      </c>
      <c r="P31" s="7">
        <v>43.8596</v>
      </c>
    </row>
    <row r="32" spans="1:16" x14ac:dyDescent="0.8">
      <c r="K32" s="7">
        <v>1731.49</v>
      </c>
      <c r="L32" s="7">
        <v>36.257300000000001</v>
      </c>
      <c r="M32" s="7">
        <v>1826.99</v>
      </c>
      <c r="N32" s="7">
        <v>41.033099999999997</v>
      </c>
      <c r="O32" s="7">
        <v>2013.84</v>
      </c>
      <c r="P32" s="7">
        <v>38.401600000000002</v>
      </c>
    </row>
    <row r="33" spans="3:14" x14ac:dyDescent="0.8">
      <c r="C33" s="7">
        <v>0</v>
      </c>
      <c r="D33" s="7">
        <v>46.588700000000003</v>
      </c>
      <c r="K33" s="7">
        <v>1788.24</v>
      </c>
      <c r="L33" s="7">
        <v>31.968800000000002</v>
      </c>
      <c r="M33" s="7">
        <v>1904.5</v>
      </c>
      <c r="N33" s="7">
        <v>35.380099999999999</v>
      </c>
    </row>
    <row r="34" spans="3:14" x14ac:dyDescent="0.8">
      <c r="C34" s="7">
        <v>102.422</v>
      </c>
      <c r="D34" s="7">
        <v>46.588700000000003</v>
      </c>
    </row>
    <row r="35" spans="3:14" x14ac:dyDescent="0.8">
      <c r="C35" s="7">
        <v>200.69200000000001</v>
      </c>
      <c r="D35" s="7">
        <v>46.491199999999999</v>
      </c>
    </row>
    <row r="36" spans="3:14" x14ac:dyDescent="0.8">
      <c r="C36" s="7">
        <v>301.73</v>
      </c>
      <c r="D36" s="7">
        <v>46.198799999999999</v>
      </c>
      <c r="M36" s="7">
        <v>602.07600000000002</v>
      </c>
      <c r="N36" s="7">
        <v>75.341099999999997</v>
      </c>
    </row>
    <row r="37" spans="3:14" x14ac:dyDescent="0.8">
      <c r="C37" s="7">
        <v>402.76799999999997</v>
      </c>
      <c r="D37" s="7">
        <v>45.711500000000001</v>
      </c>
      <c r="M37" s="7">
        <v>701.73</v>
      </c>
      <c r="N37" s="7">
        <v>74.951300000000003</v>
      </c>
    </row>
    <row r="38" spans="3:14" x14ac:dyDescent="0.8">
      <c r="C38" s="7">
        <v>517.64700000000005</v>
      </c>
      <c r="D38" s="7">
        <v>44.931800000000003</v>
      </c>
      <c r="M38" s="7">
        <v>798.61599999999999</v>
      </c>
      <c r="N38" s="7">
        <v>74.269000000000005</v>
      </c>
    </row>
    <row r="39" spans="3:14" x14ac:dyDescent="0.8">
      <c r="C39" s="7">
        <v>610.38099999999997</v>
      </c>
      <c r="D39" s="7">
        <v>44.347000000000001</v>
      </c>
      <c r="M39" s="7">
        <v>901.03800000000001</v>
      </c>
      <c r="N39" s="7">
        <v>73.4893</v>
      </c>
    </row>
    <row r="40" spans="3:14" x14ac:dyDescent="0.8">
      <c r="C40" s="7">
        <v>703.11400000000003</v>
      </c>
      <c r="D40" s="7">
        <v>43.7622</v>
      </c>
      <c r="M40" s="7">
        <v>999.30799999999999</v>
      </c>
      <c r="N40" s="7">
        <v>72.222200000000001</v>
      </c>
    </row>
    <row r="41" spans="3:14" x14ac:dyDescent="0.8">
      <c r="C41" s="7">
        <v>802.76800000000003</v>
      </c>
      <c r="D41" s="7">
        <v>42.495100000000001</v>
      </c>
      <c r="M41" s="7">
        <v>1098.96</v>
      </c>
      <c r="N41" s="7">
        <v>70.468000000000004</v>
      </c>
    </row>
    <row r="43" spans="3:14" x14ac:dyDescent="0.8">
      <c r="K43" s="7">
        <v>0</v>
      </c>
      <c r="L43" s="7">
        <v>70.078000000000003</v>
      </c>
    </row>
    <row r="44" spans="3:14" x14ac:dyDescent="0.8">
      <c r="K44" s="7">
        <v>102.422</v>
      </c>
      <c r="L44" s="7">
        <v>70.175399999999996</v>
      </c>
    </row>
    <row r="45" spans="3:14" x14ac:dyDescent="0.8">
      <c r="K45" s="7">
        <v>202.07599999999999</v>
      </c>
      <c r="L45" s="7">
        <v>69.980500000000006</v>
      </c>
    </row>
    <row r="46" spans="3:14" x14ac:dyDescent="0.8">
      <c r="K46" s="7">
        <v>301.73</v>
      </c>
      <c r="L46" s="7">
        <v>69.785600000000002</v>
      </c>
    </row>
    <row r="47" spans="3:14" x14ac:dyDescent="0.8">
      <c r="K47" s="7">
        <v>400</v>
      </c>
      <c r="L47" s="7">
        <v>69.493200000000002</v>
      </c>
    </row>
    <row r="48" spans="3:14" x14ac:dyDescent="0.8">
      <c r="K48" s="7">
        <v>501.03800000000001</v>
      </c>
      <c r="L48" s="7">
        <v>68.9084</v>
      </c>
    </row>
    <row r="49" spans="9:12" x14ac:dyDescent="0.8">
      <c r="K49" s="7">
        <v>599.30799999999999</v>
      </c>
      <c r="L49" s="7">
        <v>68.421099999999996</v>
      </c>
    </row>
    <row r="50" spans="9:12" x14ac:dyDescent="0.8">
      <c r="K50" s="7">
        <v>698.96199999999999</v>
      </c>
      <c r="L50" s="7">
        <v>68.128699999999995</v>
      </c>
    </row>
    <row r="51" spans="9:12" x14ac:dyDescent="0.8">
      <c r="K51" s="7">
        <v>798.61599999999999</v>
      </c>
      <c r="L51" s="7">
        <v>67.543899999999994</v>
      </c>
    </row>
    <row r="52" spans="9:12" x14ac:dyDescent="0.8">
      <c r="K52" s="7">
        <v>901.03800000000001</v>
      </c>
      <c r="L52" s="7">
        <v>66.666700000000006</v>
      </c>
    </row>
    <row r="55" spans="9:12" x14ac:dyDescent="0.8">
      <c r="I55" s="7">
        <v>0</v>
      </c>
      <c r="J55" s="7">
        <v>63.937600000000003</v>
      </c>
    </row>
    <row r="56" spans="9:12" x14ac:dyDescent="0.8">
      <c r="I56" s="7">
        <v>101.038</v>
      </c>
      <c r="J56" s="7">
        <v>63.840200000000003</v>
      </c>
    </row>
    <row r="57" spans="9:12" x14ac:dyDescent="0.8">
      <c r="I57" s="7">
        <v>202.07599999999999</v>
      </c>
      <c r="J57" s="7">
        <v>63.645200000000003</v>
      </c>
    </row>
    <row r="58" spans="9:12" x14ac:dyDescent="0.8">
      <c r="I58" s="7">
        <v>303.11399999999998</v>
      </c>
      <c r="J58" s="7">
        <v>63.547800000000002</v>
      </c>
    </row>
    <row r="59" spans="9:12" x14ac:dyDescent="0.8">
      <c r="I59" s="7">
        <v>400</v>
      </c>
      <c r="J59" s="7">
        <v>63.255400000000002</v>
      </c>
    </row>
    <row r="60" spans="9:12" x14ac:dyDescent="0.8">
      <c r="I60" s="7">
        <v>502.42200000000003</v>
      </c>
      <c r="J60" s="7">
        <v>62.865499999999997</v>
      </c>
    </row>
    <row r="61" spans="9:12" x14ac:dyDescent="0.8">
      <c r="I61" s="7">
        <v>602.07600000000002</v>
      </c>
      <c r="J61" s="7">
        <v>62.3782</v>
      </c>
    </row>
    <row r="62" spans="9:12" x14ac:dyDescent="0.8">
      <c r="I62" s="7">
        <v>700.346</v>
      </c>
      <c r="J62" s="7">
        <v>61.890799999999999</v>
      </c>
    </row>
    <row r="63" spans="9:12" x14ac:dyDescent="0.8">
      <c r="I63" s="7">
        <v>777.85500000000002</v>
      </c>
      <c r="J63" s="7">
        <v>61.500999999999998</v>
      </c>
    </row>
    <row r="64" spans="9:12" x14ac:dyDescent="0.8">
      <c r="I64" s="7">
        <v>822.14499999999998</v>
      </c>
      <c r="J64" s="7">
        <v>61.013599999999997</v>
      </c>
    </row>
    <row r="65" spans="9:10" x14ac:dyDescent="0.8">
      <c r="I65" s="7">
        <v>865.05200000000002</v>
      </c>
      <c r="J65" s="7">
        <v>60.428800000000003</v>
      </c>
    </row>
  </sheetData>
  <mergeCells count="16">
    <mergeCell ref="M6:N6"/>
    <mergeCell ref="O6:P6"/>
    <mergeCell ref="A7:B7"/>
    <mergeCell ref="C7:D7"/>
    <mergeCell ref="E7:F7"/>
    <mergeCell ref="G7:H7"/>
    <mergeCell ref="I7:J7"/>
    <mergeCell ref="K7:L7"/>
    <mergeCell ref="M7:N7"/>
    <mergeCell ref="O7:P7"/>
    <mergeCell ref="A6:B6"/>
    <mergeCell ref="C6:D6"/>
    <mergeCell ref="E6:F6"/>
    <mergeCell ref="G6:H6"/>
    <mergeCell ref="I6:J6"/>
    <mergeCell ref="K6:L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6:N34"/>
  <sheetViews>
    <sheetView topLeftCell="A5" workbookViewId="0">
      <selection activeCell="G27" sqref="G27"/>
    </sheetView>
  </sheetViews>
  <sheetFormatPr defaultColWidth="9.15625" defaultRowHeight="17.100000000000001" x14ac:dyDescent="0.8"/>
  <cols>
    <col min="1" max="16384" width="9.15625" style="7"/>
  </cols>
  <sheetData>
    <row r="6" spans="1:14" x14ac:dyDescent="0.8">
      <c r="A6" s="97">
        <v>0.6</v>
      </c>
      <c r="B6" s="96"/>
      <c r="C6" s="97">
        <v>0.7</v>
      </c>
      <c r="D6" s="96"/>
      <c r="E6" s="97">
        <v>0.75</v>
      </c>
      <c r="F6" s="96"/>
      <c r="G6" s="97">
        <v>0.8</v>
      </c>
      <c r="H6" s="96"/>
      <c r="I6" s="97">
        <v>0.83</v>
      </c>
      <c r="J6" s="96"/>
      <c r="K6" s="97">
        <v>0.86</v>
      </c>
      <c r="L6" s="96"/>
      <c r="M6" s="97">
        <v>0.87</v>
      </c>
      <c r="N6" s="96"/>
    </row>
    <row r="7" spans="1:14" x14ac:dyDescent="0.8">
      <c r="A7" s="96" t="s">
        <v>33</v>
      </c>
      <c r="B7" s="96"/>
      <c r="C7" s="96" t="s">
        <v>34</v>
      </c>
      <c r="D7" s="96"/>
      <c r="E7" s="96" t="s">
        <v>35</v>
      </c>
      <c r="F7" s="96"/>
      <c r="G7" s="96" t="s">
        <v>36</v>
      </c>
      <c r="H7" s="96"/>
      <c r="I7" s="96" t="s">
        <v>37</v>
      </c>
      <c r="J7" s="96"/>
      <c r="K7" s="96" t="s">
        <v>38</v>
      </c>
      <c r="L7" s="96"/>
      <c r="M7" s="96" t="s">
        <v>39</v>
      </c>
      <c r="N7" s="96"/>
    </row>
    <row r="8" spans="1:14" x14ac:dyDescent="0.8">
      <c r="A8" s="7" t="s">
        <v>31</v>
      </c>
      <c r="B8" s="7" t="s">
        <v>32</v>
      </c>
      <c r="C8" s="7" t="s">
        <v>31</v>
      </c>
      <c r="D8" s="7" t="s">
        <v>32</v>
      </c>
      <c r="E8" s="7" t="s">
        <v>31</v>
      </c>
      <c r="F8" s="7" t="s">
        <v>32</v>
      </c>
      <c r="G8" s="7" t="s">
        <v>31</v>
      </c>
      <c r="H8" s="7" t="s">
        <v>32</v>
      </c>
      <c r="I8" s="7" t="s">
        <v>31</v>
      </c>
      <c r="J8" s="7" t="s">
        <v>32</v>
      </c>
      <c r="K8" s="7" t="s">
        <v>31</v>
      </c>
      <c r="L8" s="7" t="s">
        <v>32</v>
      </c>
      <c r="M8" s="7" t="s">
        <v>31</v>
      </c>
      <c r="N8" s="7" t="s">
        <v>32</v>
      </c>
    </row>
    <row r="9" spans="1:14" x14ac:dyDescent="0.8">
      <c r="A9" s="8">
        <v>451.38499999999999</v>
      </c>
      <c r="B9" s="7">
        <v>83.094899999999996</v>
      </c>
      <c r="C9" s="8">
        <v>620.30799999999999</v>
      </c>
      <c r="D9" s="7">
        <v>82.314700000000002</v>
      </c>
      <c r="E9" s="8">
        <v>711.69200000000001</v>
      </c>
      <c r="F9" s="7">
        <v>82.022099999999995</v>
      </c>
      <c r="G9" s="8">
        <v>850.154</v>
      </c>
      <c r="H9" s="7">
        <v>81.436899999999994</v>
      </c>
      <c r="I9" s="7">
        <v>995.53800000000001</v>
      </c>
      <c r="J9" s="7">
        <v>79.974000000000004</v>
      </c>
      <c r="K9" s="7">
        <v>1154.77</v>
      </c>
      <c r="L9" s="7">
        <v>77.438199999999995</v>
      </c>
      <c r="M9" s="7">
        <v>1236.46</v>
      </c>
      <c r="N9" s="7">
        <v>75.975300000000004</v>
      </c>
    </row>
    <row r="10" spans="1:14" x14ac:dyDescent="0.8">
      <c r="A10" s="8">
        <v>438.923</v>
      </c>
      <c r="B10" s="7">
        <v>80.364099999999993</v>
      </c>
      <c r="C10" s="8">
        <v>596.76900000000001</v>
      </c>
      <c r="D10" s="7">
        <v>78.023399999999995</v>
      </c>
      <c r="E10" s="8">
        <v>692.30799999999999</v>
      </c>
      <c r="F10" s="7">
        <v>78.608599999999996</v>
      </c>
      <c r="G10" s="8">
        <v>841.846</v>
      </c>
      <c r="H10" s="7">
        <v>78.608599999999996</v>
      </c>
      <c r="I10" s="7">
        <v>976.154</v>
      </c>
      <c r="J10" s="7">
        <v>76.170299999999997</v>
      </c>
      <c r="K10" s="7">
        <v>1142.31</v>
      </c>
      <c r="L10" s="7">
        <v>73.927199999999999</v>
      </c>
      <c r="M10" s="7">
        <v>1236.46</v>
      </c>
      <c r="N10" s="7">
        <v>74.609899999999996</v>
      </c>
    </row>
    <row r="11" spans="1:14" x14ac:dyDescent="0.8">
      <c r="A11" s="8">
        <v>430.61500000000001</v>
      </c>
      <c r="B11" s="7">
        <v>76.755499999999998</v>
      </c>
      <c r="C11" s="8">
        <v>574.61500000000001</v>
      </c>
      <c r="D11" s="7">
        <v>72.561800000000005</v>
      </c>
      <c r="E11" s="8">
        <v>671.53800000000001</v>
      </c>
      <c r="F11" s="7">
        <v>75</v>
      </c>
      <c r="G11" s="8">
        <v>829.38499999999999</v>
      </c>
      <c r="H11" s="7">
        <v>75.097499999999997</v>
      </c>
      <c r="I11" s="7">
        <v>948.46199999999999</v>
      </c>
      <c r="J11" s="7">
        <v>71.001300000000001</v>
      </c>
      <c r="K11" s="7">
        <v>1129.8499999999999</v>
      </c>
      <c r="L11" s="7">
        <v>69.9285</v>
      </c>
      <c r="M11" s="7">
        <v>1253.08</v>
      </c>
      <c r="N11" s="7">
        <v>73.244500000000002</v>
      </c>
    </row>
    <row r="12" spans="1:14" x14ac:dyDescent="0.8">
      <c r="A12" s="8">
        <v>419.53800000000001</v>
      </c>
      <c r="B12" s="7">
        <v>72.561800000000005</v>
      </c>
      <c r="C12" s="8">
        <v>558</v>
      </c>
      <c r="D12" s="7">
        <v>68.465500000000006</v>
      </c>
      <c r="E12" s="8">
        <v>656.30799999999999</v>
      </c>
      <c r="F12" s="7">
        <v>71.293899999999994</v>
      </c>
      <c r="G12" s="8">
        <v>818.30799999999999</v>
      </c>
      <c r="H12" s="7">
        <v>71.976600000000005</v>
      </c>
      <c r="I12" s="7">
        <v>926.30799999999999</v>
      </c>
      <c r="J12" s="7">
        <v>65.832300000000004</v>
      </c>
      <c r="K12" s="7">
        <v>1121.54</v>
      </c>
      <c r="L12" s="7">
        <v>66.222399999999993</v>
      </c>
      <c r="M12" s="7">
        <v>1275.23</v>
      </c>
      <c r="N12" s="7">
        <v>71.586500000000001</v>
      </c>
    </row>
    <row r="13" spans="1:14" x14ac:dyDescent="0.8">
      <c r="A13" s="8">
        <v>412.61500000000001</v>
      </c>
      <c r="B13" s="7">
        <v>68.465500000000006</v>
      </c>
      <c r="C13" s="8">
        <v>544.154</v>
      </c>
      <c r="D13" s="7">
        <v>63.979199999999999</v>
      </c>
      <c r="E13" s="8">
        <v>639.69200000000001</v>
      </c>
      <c r="F13" s="7">
        <v>65.832300000000004</v>
      </c>
      <c r="G13" s="8">
        <v>808.61500000000001</v>
      </c>
      <c r="H13" s="7">
        <v>68.465500000000006</v>
      </c>
      <c r="I13" s="7">
        <v>911.077</v>
      </c>
      <c r="J13" s="7">
        <v>61.443399999999997</v>
      </c>
      <c r="K13" s="7">
        <v>1110.46</v>
      </c>
      <c r="L13" s="7">
        <v>61.735999999999997</v>
      </c>
      <c r="M13" s="7">
        <v>1297.3800000000001</v>
      </c>
      <c r="N13" s="7">
        <v>70.806200000000004</v>
      </c>
    </row>
    <row r="14" spans="1:14" x14ac:dyDescent="0.8">
      <c r="A14" s="8">
        <v>402.923</v>
      </c>
      <c r="B14" s="7">
        <v>63.296500000000002</v>
      </c>
      <c r="C14" s="8">
        <v>531.69200000000001</v>
      </c>
      <c r="D14" s="7">
        <v>58.712600000000002</v>
      </c>
      <c r="E14" s="8">
        <v>624.46199999999999</v>
      </c>
      <c r="F14" s="7">
        <v>59.492800000000003</v>
      </c>
      <c r="G14" s="8">
        <v>793.38499999999999</v>
      </c>
      <c r="H14" s="7">
        <v>64.856999999999999</v>
      </c>
      <c r="I14" s="7">
        <v>906.923</v>
      </c>
      <c r="J14" s="7">
        <v>56.4694</v>
      </c>
      <c r="K14" s="7">
        <v>1110.46</v>
      </c>
      <c r="L14" s="7">
        <v>58.712600000000002</v>
      </c>
      <c r="M14" s="7">
        <v>1325.08</v>
      </c>
      <c r="N14" s="7">
        <v>70.318600000000004</v>
      </c>
    </row>
    <row r="15" spans="1:14" x14ac:dyDescent="0.8">
      <c r="A15" s="8">
        <v>397.38499999999999</v>
      </c>
      <c r="B15" s="7">
        <v>59.005200000000002</v>
      </c>
      <c r="C15" s="8">
        <v>523.38499999999999</v>
      </c>
      <c r="D15" s="7">
        <v>52.860900000000001</v>
      </c>
      <c r="E15" s="8">
        <v>614.76900000000001</v>
      </c>
      <c r="F15" s="7">
        <v>53.445999999999998</v>
      </c>
      <c r="G15" s="8">
        <v>783.69200000000001</v>
      </c>
      <c r="H15" s="7">
        <v>61.540999999999997</v>
      </c>
      <c r="I15" s="7">
        <v>915.23099999999999</v>
      </c>
      <c r="J15" s="7">
        <v>52.275700000000001</v>
      </c>
      <c r="K15" s="7">
        <v>1121.54</v>
      </c>
      <c r="L15" s="7">
        <v>56.957099999999997</v>
      </c>
      <c r="M15" s="7">
        <v>1361.08</v>
      </c>
      <c r="N15" s="7">
        <v>70.708699999999993</v>
      </c>
    </row>
    <row r="16" spans="1:14" x14ac:dyDescent="0.8">
      <c r="A16" s="8">
        <v>394.61500000000001</v>
      </c>
      <c r="B16" s="7">
        <v>55.396599999999999</v>
      </c>
      <c r="C16" s="8">
        <v>516.46199999999999</v>
      </c>
      <c r="D16" s="7">
        <v>47.594299999999997</v>
      </c>
      <c r="E16" s="8">
        <v>607.846</v>
      </c>
      <c r="F16" s="7">
        <v>47.2042</v>
      </c>
      <c r="G16" s="8">
        <v>776.76900000000001</v>
      </c>
      <c r="H16" s="7">
        <v>57.932400000000001</v>
      </c>
      <c r="I16" s="7">
        <v>931.846</v>
      </c>
      <c r="J16" s="7">
        <v>48.667099999999998</v>
      </c>
      <c r="K16" s="7">
        <v>1135.3800000000001</v>
      </c>
      <c r="L16" s="7">
        <v>55.299100000000003</v>
      </c>
      <c r="M16" s="7">
        <v>1394.31</v>
      </c>
      <c r="N16" s="7">
        <v>71.488900000000001</v>
      </c>
    </row>
    <row r="17" spans="1:12" x14ac:dyDescent="0.8">
      <c r="A17" s="8">
        <v>390.46199999999999</v>
      </c>
      <c r="B17" s="7">
        <v>51.885599999999997</v>
      </c>
      <c r="C17" s="8">
        <v>512.30799999999999</v>
      </c>
      <c r="D17" s="7">
        <v>40.084499999999998</v>
      </c>
      <c r="E17" s="8">
        <v>603.69200000000001</v>
      </c>
      <c r="F17" s="7">
        <v>42.132599999999996</v>
      </c>
      <c r="G17" s="8">
        <v>769.846</v>
      </c>
      <c r="H17" s="7">
        <v>52.958399999999997</v>
      </c>
      <c r="I17" s="7">
        <v>951.23099999999999</v>
      </c>
      <c r="J17" s="7">
        <v>45.936300000000003</v>
      </c>
      <c r="K17" s="7">
        <v>1156.1500000000001</v>
      </c>
      <c r="L17" s="7">
        <v>54.518900000000002</v>
      </c>
    </row>
    <row r="18" spans="1:12" x14ac:dyDescent="0.8">
      <c r="A18" s="8">
        <v>390.46199999999999</v>
      </c>
      <c r="B18" s="7">
        <v>48.179499999999997</v>
      </c>
      <c r="C18" s="7">
        <v>1140.92</v>
      </c>
      <c r="D18" s="7">
        <v>26.332899999999999</v>
      </c>
      <c r="E18" s="8">
        <v>605.077</v>
      </c>
      <c r="F18" s="7">
        <v>39.109200000000001</v>
      </c>
      <c r="G18" s="8">
        <v>765.69200000000001</v>
      </c>
      <c r="H18" s="7">
        <v>48.569600000000001</v>
      </c>
      <c r="I18" s="7">
        <v>984.46199999999999</v>
      </c>
      <c r="J18" s="7">
        <v>43.888199999999998</v>
      </c>
      <c r="K18" s="7">
        <v>1185.23</v>
      </c>
      <c r="L18" s="7">
        <v>54.128700000000002</v>
      </c>
    </row>
    <row r="19" spans="1:12" x14ac:dyDescent="0.8">
      <c r="A19" s="8">
        <v>391.846</v>
      </c>
      <c r="B19" s="7">
        <v>43.400500000000001</v>
      </c>
      <c r="C19" s="7">
        <v>1200.46</v>
      </c>
      <c r="D19" s="7">
        <v>27.308199999999999</v>
      </c>
      <c r="E19" s="7">
        <v>1048.1500000000001</v>
      </c>
      <c r="F19" s="7">
        <v>29.941500000000001</v>
      </c>
      <c r="G19" s="8">
        <v>764.30799999999999</v>
      </c>
      <c r="H19" s="7">
        <v>44.668399999999998</v>
      </c>
      <c r="I19" s="7">
        <v>1027.3800000000001</v>
      </c>
      <c r="J19" s="7">
        <v>42.3277</v>
      </c>
      <c r="K19" s="7">
        <v>1221.23</v>
      </c>
      <c r="L19" s="7">
        <v>54.323799999999999</v>
      </c>
    </row>
    <row r="20" spans="1:12" x14ac:dyDescent="0.8">
      <c r="A20" s="8">
        <v>389.077</v>
      </c>
      <c r="B20" s="7">
        <v>40.864800000000002</v>
      </c>
      <c r="C20" s="7">
        <v>1278</v>
      </c>
      <c r="D20" s="7">
        <v>28.966200000000001</v>
      </c>
      <c r="E20" s="7">
        <v>1085.54</v>
      </c>
      <c r="F20" s="7">
        <v>30.624199999999998</v>
      </c>
      <c r="G20" s="8">
        <v>767.077</v>
      </c>
      <c r="H20" s="7">
        <v>40.084499999999998</v>
      </c>
      <c r="I20" s="7">
        <v>1074.46</v>
      </c>
      <c r="J20" s="7">
        <v>42.132599999999996</v>
      </c>
      <c r="K20" s="7">
        <v>1253.08</v>
      </c>
      <c r="L20" s="7">
        <v>55.103999999999999</v>
      </c>
    </row>
    <row r="21" spans="1:12" x14ac:dyDescent="0.8">
      <c r="A21" s="7">
        <v>1248.92</v>
      </c>
      <c r="B21" s="7">
        <v>20.676200000000001</v>
      </c>
      <c r="C21" s="7">
        <v>1355.54</v>
      </c>
      <c r="D21" s="7">
        <v>31.014299999999999</v>
      </c>
      <c r="E21" s="7">
        <v>1136.77</v>
      </c>
      <c r="F21" s="7">
        <v>31.404399999999999</v>
      </c>
      <c r="G21" s="8">
        <v>774</v>
      </c>
      <c r="H21" s="7">
        <v>37.5488</v>
      </c>
      <c r="I21" s="7">
        <v>1121.54</v>
      </c>
      <c r="J21" s="7">
        <v>43.010399999999997</v>
      </c>
      <c r="K21" s="7">
        <v>1301.54</v>
      </c>
      <c r="L21" s="7">
        <v>56.664499999999997</v>
      </c>
    </row>
    <row r="22" spans="1:12" x14ac:dyDescent="0.8">
      <c r="A22" s="7">
        <v>1302.92</v>
      </c>
      <c r="B22" s="7">
        <v>21.748999999999999</v>
      </c>
      <c r="C22" s="7">
        <v>1449.69</v>
      </c>
      <c r="D22" s="7">
        <v>33.1599</v>
      </c>
      <c r="E22" s="7">
        <v>1188</v>
      </c>
      <c r="F22" s="7">
        <v>32.6723</v>
      </c>
      <c r="G22" s="7">
        <v>931.846</v>
      </c>
      <c r="H22" s="7">
        <v>34.135199999999998</v>
      </c>
      <c r="I22" s="7">
        <v>1175.54</v>
      </c>
      <c r="J22" s="7">
        <v>44.375799999999998</v>
      </c>
      <c r="K22" s="7">
        <v>1345.85</v>
      </c>
      <c r="L22" s="7">
        <v>58.322499999999998</v>
      </c>
    </row>
    <row r="23" spans="1:12" x14ac:dyDescent="0.8">
      <c r="A23" s="7">
        <v>1363.85</v>
      </c>
      <c r="B23" s="7">
        <v>22.626799999999999</v>
      </c>
      <c r="C23" s="7">
        <v>1548</v>
      </c>
      <c r="D23" s="7">
        <v>35.793199999999999</v>
      </c>
      <c r="E23" s="7">
        <v>1246.1500000000001</v>
      </c>
      <c r="F23" s="7">
        <v>33.940199999999997</v>
      </c>
      <c r="G23" s="7">
        <v>995.53800000000001</v>
      </c>
      <c r="H23" s="7">
        <v>35.110500000000002</v>
      </c>
      <c r="I23" s="7">
        <v>1239.23</v>
      </c>
      <c r="J23" s="7">
        <v>46.3264</v>
      </c>
      <c r="K23" s="7">
        <v>1395.69</v>
      </c>
      <c r="L23" s="7">
        <v>60.8583</v>
      </c>
    </row>
    <row r="24" spans="1:12" x14ac:dyDescent="0.8">
      <c r="A24" s="7">
        <v>1458</v>
      </c>
      <c r="B24" s="7">
        <v>24.674900000000001</v>
      </c>
      <c r="C24" s="7">
        <v>1629.69</v>
      </c>
      <c r="D24" s="7">
        <v>38.329000000000001</v>
      </c>
      <c r="E24" s="7">
        <v>1302.92</v>
      </c>
      <c r="F24" s="7">
        <v>35.403100000000002</v>
      </c>
      <c r="G24" s="7">
        <v>1067.54</v>
      </c>
      <c r="H24" s="7">
        <v>36.280900000000003</v>
      </c>
      <c r="I24" s="7">
        <v>1304.31</v>
      </c>
      <c r="J24" s="7">
        <v>48.374499999999998</v>
      </c>
      <c r="K24" s="7">
        <v>1442.77</v>
      </c>
      <c r="L24" s="7">
        <v>63.296500000000002</v>
      </c>
    </row>
    <row r="25" spans="1:12" x14ac:dyDescent="0.8">
      <c r="A25" s="7">
        <v>1542.46</v>
      </c>
      <c r="B25" s="7">
        <v>26.820499999999999</v>
      </c>
      <c r="C25" s="7">
        <v>1725.23</v>
      </c>
      <c r="D25" s="7">
        <v>41.4499</v>
      </c>
      <c r="E25" s="7">
        <v>1350</v>
      </c>
      <c r="F25" s="7">
        <v>36.475900000000003</v>
      </c>
      <c r="G25" s="7">
        <v>1134</v>
      </c>
      <c r="H25" s="7">
        <v>37.646299999999997</v>
      </c>
      <c r="I25" s="7">
        <v>1372.15</v>
      </c>
      <c r="J25" s="7">
        <v>50.715200000000003</v>
      </c>
      <c r="K25" s="7">
        <v>1518.92</v>
      </c>
      <c r="L25" s="7">
        <v>67.782799999999995</v>
      </c>
    </row>
    <row r="26" spans="1:12" x14ac:dyDescent="0.8">
      <c r="A26" s="7">
        <v>1640.77</v>
      </c>
      <c r="B26" s="7">
        <v>29.258800000000001</v>
      </c>
      <c r="C26" s="7">
        <v>1815.23</v>
      </c>
      <c r="D26" s="7">
        <v>44.570900000000002</v>
      </c>
      <c r="E26" s="7">
        <v>1408.15</v>
      </c>
      <c r="F26" s="7">
        <v>38.133899999999997</v>
      </c>
      <c r="G26" s="7">
        <v>1203.23</v>
      </c>
      <c r="H26" s="7">
        <v>39.304299999999998</v>
      </c>
      <c r="I26" s="7">
        <v>1433.08</v>
      </c>
      <c r="J26" s="7">
        <v>52.958399999999997</v>
      </c>
    </row>
    <row r="27" spans="1:12" x14ac:dyDescent="0.8">
      <c r="A27" s="7">
        <v>1733.54</v>
      </c>
      <c r="B27" s="7">
        <v>31.794499999999999</v>
      </c>
      <c r="C27" s="7">
        <v>1899.69</v>
      </c>
      <c r="D27" s="7">
        <v>47.301699999999997</v>
      </c>
      <c r="E27" s="7">
        <v>1452.46</v>
      </c>
      <c r="F27" s="7">
        <v>39.499400000000001</v>
      </c>
      <c r="G27" s="7">
        <v>1261.3800000000001</v>
      </c>
      <c r="H27" s="7">
        <v>40.864800000000002</v>
      </c>
      <c r="I27" s="7">
        <v>1494</v>
      </c>
      <c r="J27" s="7">
        <v>55.591700000000003</v>
      </c>
    </row>
    <row r="28" spans="1:12" x14ac:dyDescent="0.8">
      <c r="A28" s="7">
        <v>1833.23</v>
      </c>
      <c r="B28" s="7">
        <v>34.330300000000001</v>
      </c>
      <c r="E28" s="7">
        <v>1507.85</v>
      </c>
      <c r="F28" s="7">
        <v>41.254899999999999</v>
      </c>
      <c r="G28" s="7">
        <v>1340.31</v>
      </c>
      <c r="H28" s="7">
        <v>43.205500000000001</v>
      </c>
      <c r="I28" s="7">
        <v>1561.85</v>
      </c>
      <c r="J28" s="7">
        <v>58.517600000000002</v>
      </c>
    </row>
    <row r="29" spans="1:12" x14ac:dyDescent="0.8">
      <c r="A29" s="7">
        <v>1914.92</v>
      </c>
      <c r="B29" s="7">
        <v>36.573500000000003</v>
      </c>
      <c r="E29" s="7">
        <v>1556.31</v>
      </c>
      <c r="F29" s="7">
        <v>42.9129</v>
      </c>
      <c r="G29" s="7">
        <v>1401.23</v>
      </c>
      <c r="H29" s="7">
        <v>45.155999999999999</v>
      </c>
      <c r="I29" s="7">
        <v>1644.92</v>
      </c>
      <c r="J29" s="7">
        <v>62.516300000000001</v>
      </c>
    </row>
    <row r="30" spans="1:12" x14ac:dyDescent="0.8">
      <c r="A30" s="7">
        <v>2003.54</v>
      </c>
      <c r="B30" s="7">
        <v>39.011699999999998</v>
      </c>
      <c r="E30" s="7">
        <v>1621.38</v>
      </c>
      <c r="F30" s="7">
        <v>44.863500000000002</v>
      </c>
      <c r="G30" s="7">
        <v>1460.77</v>
      </c>
      <c r="H30" s="7">
        <v>47.301699999999997</v>
      </c>
    </row>
    <row r="31" spans="1:12" x14ac:dyDescent="0.8">
      <c r="E31" s="7">
        <v>1665.69</v>
      </c>
      <c r="F31" s="7">
        <v>46.3264</v>
      </c>
      <c r="G31" s="7">
        <v>1530</v>
      </c>
      <c r="H31" s="7">
        <v>49.837499999999999</v>
      </c>
    </row>
    <row r="32" spans="1:12" x14ac:dyDescent="0.8">
      <c r="E32" s="7">
        <v>1714.15</v>
      </c>
      <c r="F32" s="7">
        <v>48.179499999999997</v>
      </c>
      <c r="G32" s="7">
        <v>1585.38</v>
      </c>
      <c r="H32" s="7">
        <v>51.885599999999997</v>
      </c>
    </row>
    <row r="33" spans="5:8" x14ac:dyDescent="0.8">
      <c r="E33" s="7">
        <v>1772.31</v>
      </c>
      <c r="F33" s="7">
        <v>50.422600000000003</v>
      </c>
      <c r="G33" s="7">
        <v>1654.62</v>
      </c>
      <c r="H33" s="7">
        <v>54.616399999999999</v>
      </c>
    </row>
    <row r="34" spans="5:8" x14ac:dyDescent="0.8">
      <c r="E34" s="7">
        <v>1830.46</v>
      </c>
      <c r="F34" s="7">
        <v>52.665799999999997</v>
      </c>
      <c r="G34" s="7">
        <v>1737.69</v>
      </c>
      <c r="H34" s="7">
        <v>58.127400000000002</v>
      </c>
    </row>
  </sheetData>
  <mergeCells count="14">
    <mergeCell ref="M6:N6"/>
    <mergeCell ref="A7:B7"/>
    <mergeCell ref="C7:D7"/>
    <mergeCell ref="E7:F7"/>
    <mergeCell ref="G7:H7"/>
    <mergeCell ref="I7:J7"/>
    <mergeCell ref="K7:L7"/>
    <mergeCell ref="M7:N7"/>
    <mergeCell ref="A6:B6"/>
    <mergeCell ref="C6:D6"/>
    <mergeCell ref="E6:F6"/>
    <mergeCell ref="G6:H6"/>
    <mergeCell ref="I6:J6"/>
    <mergeCell ref="K6:L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6:L33"/>
  <sheetViews>
    <sheetView topLeftCell="A4" workbookViewId="0">
      <selection activeCell="G27" sqref="G27"/>
    </sheetView>
  </sheetViews>
  <sheetFormatPr defaultColWidth="9.15625" defaultRowHeight="17.100000000000001" x14ac:dyDescent="0.8"/>
  <cols>
    <col min="1" max="16384" width="9.15625" style="7"/>
  </cols>
  <sheetData>
    <row r="6" spans="1:12" x14ac:dyDescent="0.8">
      <c r="A6" s="96" t="s">
        <v>40</v>
      </c>
      <c r="B6" s="96"/>
      <c r="C6" s="96" t="s">
        <v>41</v>
      </c>
      <c r="D6" s="96"/>
      <c r="E6" s="96" t="s">
        <v>42</v>
      </c>
      <c r="F6" s="96"/>
      <c r="G6" s="96" t="s">
        <v>43</v>
      </c>
      <c r="H6" s="96"/>
      <c r="I6" s="96" t="s">
        <v>44</v>
      </c>
      <c r="J6" s="96"/>
      <c r="K6" s="96" t="s">
        <v>45</v>
      </c>
      <c r="L6" s="96"/>
    </row>
    <row r="7" spans="1:12" x14ac:dyDescent="0.8">
      <c r="A7" s="96" t="s">
        <v>46</v>
      </c>
      <c r="B7" s="96"/>
      <c r="C7" s="96" t="s">
        <v>47</v>
      </c>
      <c r="D7" s="96"/>
      <c r="E7" s="96" t="s">
        <v>48</v>
      </c>
      <c r="F7" s="96"/>
      <c r="G7" s="96" t="s">
        <v>49</v>
      </c>
      <c r="H7" s="96"/>
      <c r="I7" s="96" t="s">
        <v>50</v>
      </c>
      <c r="J7" s="96"/>
      <c r="K7" s="96" t="s">
        <v>51</v>
      </c>
      <c r="L7" s="96"/>
    </row>
    <row r="8" spans="1:12" x14ac:dyDescent="0.8">
      <c r="A8" s="7" t="s">
        <v>31</v>
      </c>
      <c r="B8" s="7" t="s">
        <v>32</v>
      </c>
      <c r="C8" s="7" t="s">
        <v>31</v>
      </c>
      <c r="D8" s="7" t="s">
        <v>32</v>
      </c>
      <c r="E8" s="7" t="s">
        <v>31</v>
      </c>
      <c r="F8" s="7" t="s">
        <v>32</v>
      </c>
      <c r="G8" s="7" t="s">
        <v>31</v>
      </c>
      <c r="H8" s="7" t="s">
        <v>32</v>
      </c>
      <c r="I8" s="7" t="s">
        <v>31</v>
      </c>
      <c r="J8" s="7" t="s">
        <v>32</v>
      </c>
      <c r="K8" s="7" t="s">
        <v>31</v>
      </c>
      <c r="L8" s="7" t="s">
        <v>32</v>
      </c>
    </row>
    <row r="9" spans="1:12" x14ac:dyDescent="0.8">
      <c r="A9" s="7">
        <v>398.61599999999999</v>
      </c>
      <c r="B9" s="7">
        <v>58.869399999999999</v>
      </c>
      <c r="C9" s="7">
        <v>441.52199999999999</v>
      </c>
      <c r="D9" s="7">
        <v>79.727099999999993</v>
      </c>
      <c r="E9" s="7">
        <v>728.02800000000002</v>
      </c>
      <c r="F9" s="7">
        <v>82.066299999999998</v>
      </c>
      <c r="G9" s="7">
        <v>1060.21</v>
      </c>
      <c r="H9" s="7">
        <v>79.044799999999995</v>
      </c>
      <c r="I9" s="7">
        <v>1494.81</v>
      </c>
      <c r="J9" s="7">
        <v>68.810900000000004</v>
      </c>
      <c r="K9" s="7">
        <v>2022.15</v>
      </c>
      <c r="L9" s="7">
        <v>57.017499999999998</v>
      </c>
    </row>
    <row r="10" spans="1:12" x14ac:dyDescent="0.8">
      <c r="A10" s="7">
        <v>438.75400000000002</v>
      </c>
      <c r="B10" s="7">
        <v>56.530200000000001</v>
      </c>
      <c r="C10" s="7">
        <v>483.04500000000002</v>
      </c>
      <c r="D10" s="7">
        <v>77.582800000000006</v>
      </c>
      <c r="E10" s="7">
        <v>775.08600000000001</v>
      </c>
      <c r="F10" s="7">
        <v>79.239800000000002</v>
      </c>
      <c r="G10" s="7">
        <v>1082.3499999999999</v>
      </c>
      <c r="H10" s="7">
        <v>77.582800000000006</v>
      </c>
      <c r="I10" s="7">
        <v>1528.03</v>
      </c>
      <c r="J10" s="7">
        <v>66.666700000000006</v>
      </c>
      <c r="K10" s="7">
        <v>2059.52</v>
      </c>
      <c r="L10" s="7">
        <v>53.703699999999998</v>
      </c>
    </row>
    <row r="11" spans="1:12" x14ac:dyDescent="0.8">
      <c r="A11" s="7">
        <v>481.661</v>
      </c>
      <c r="B11" s="7">
        <v>54.5809</v>
      </c>
      <c r="C11" s="7">
        <v>534.25599999999997</v>
      </c>
      <c r="D11" s="7">
        <v>74.463899999999995</v>
      </c>
      <c r="E11" s="7">
        <v>833.21799999999996</v>
      </c>
      <c r="F11" s="7">
        <v>76.120900000000006</v>
      </c>
      <c r="G11" s="7">
        <v>1115.57</v>
      </c>
      <c r="H11" s="7">
        <v>75.730999999999995</v>
      </c>
      <c r="I11" s="7">
        <v>1564.01</v>
      </c>
      <c r="J11" s="7">
        <v>64.522400000000005</v>
      </c>
      <c r="K11" s="7">
        <v>2102.42</v>
      </c>
      <c r="L11" s="7">
        <v>49.902500000000003</v>
      </c>
    </row>
    <row r="12" spans="1:12" x14ac:dyDescent="0.8">
      <c r="A12" s="7">
        <v>524.56700000000001</v>
      </c>
      <c r="B12" s="7">
        <v>52.728999999999999</v>
      </c>
      <c r="C12" s="7">
        <v>575.779</v>
      </c>
      <c r="D12" s="7">
        <v>72.222200000000001</v>
      </c>
      <c r="E12" s="7">
        <v>877.50900000000001</v>
      </c>
      <c r="F12" s="7">
        <v>73.586699999999993</v>
      </c>
      <c r="G12" s="7">
        <v>1152.94</v>
      </c>
      <c r="H12" s="7">
        <v>73.879099999999994</v>
      </c>
      <c r="I12" s="7">
        <v>1598.62</v>
      </c>
      <c r="J12" s="7">
        <v>62.573099999999997</v>
      </c>
      <c r="K12" s="7">
        <v>2130.1</v>
      </c>
      <c r="L12" s="7">
        <v>47.173499999999997</v>
      </c>
    </row>
    <row r="13" spans="1:12" x14ac:dyDescent="0.8">
      <c r="A13" s="7">
        <v>573.01</v>
      </c>
      <c r="B13" s="7">
        <v>50.487299999999998</v>
      </c>
      <c r="C13" s="7">
        <v>615.91700000000003</v>
      </c>
      <c r="D13" s="7">
        <v>70.175399999999996</v>
      </c>
      <c r="E13" s="7">
        <v>920.41499999999996</v>
      </c>
      <c r="F13" s="7">
        <v>71.150099999999995</v>
      </c>
      <c r="G13" s="7">
        <v>1200</v>
      </c>
      <c r="H13" s="7">
        <v>71.344999999999999</v>
      </c>
      <c r="I13" s="7">
        <v>1637.37</v>
      </c>
      <c r="J13" s="7">
        <v>60.331400000000002</v>
      </c>
      <c r="K13" s="7">
        <v>2179.9299999999998</v>
      </c>
      <c r="L13" s="7">
        <v>41.812899999999999</v>
      </c>
    </row>
    <row r="14" spans="1:12" x14ac:dyDescent="0.8">
      <c r="A14" s="7">
        <v>626.99</v>
      </c>
      <c r="B14" s="7">
        <v>48.050699999999999</v>
      </c>
      <c r="C14" s="7">
        <v>656.05499999999995</v>
      </c>
      <c r="D14" s="7">
        <v>67.738799999999998</v>
      </c>
      <c r="E14" s="7">
        <v>981.31500000000005</v>
      </c>
      <c r="F14" s="7">
        <v>68.128699999999995</v>
      </c>
      <c r="G14" s="7">
        <v>1259.52</v>
      </c>
      <c r="H14" s="7">
        <v>68.128699999999995</v>
      </c>
      <c r="I14" s="7">
        <v>1684.43</v>
      </c>
      <c r="J14" s="7">
        <v>56.920099999999998</v>
      </c>
    </row>
    <row r="15" spans="1:12" x14ac:dyDescent="0.8">
      <c r="A15" s="7">
        <v>680.96900000000005</v>
      </c>
      <c r="B15" s="7">
        <v>45.613999999999997</v>
      </c>
      <c r="C15" s="7">
        <v>693.42600000000004</v>
      </c>
      <c r="D15" s="7">
        <v>65.691999999999993</v>
      </c>
      <c r="E15" s="7">
        <v>1031.1400000000001</v>
      </c>
      <c r="F15" s="7">
        <v>65.497100000000003</v>
      </c>
      <c r="G15" s="7">
        <v>1316.26</v>
      </c>
      <c r="H15" s="7">
        <v>65.399600000000007</v>
      </c>
      <c r="I15" s="7">
        <v>1728.72</v>
      </c>
      <c r="J15" s="7">
        <v>53.508800000000001</v>
      </c>
    </row>
    <row r="16" spans="1:12" x14ac:dyDescent="0.8">
      <c r="A16" s="7">
        <v>721.10699999999997</v>
      </c>
      <c r="B16" s="7">
        <v>43.664700000000003</v>
      </c>
      <c r="C16" s="7">
        <v>740.48400000000004</v>
      </c>
      <c r="D16" s="7">
        <v>63.060400000000001</v>
      </c>
      <c r="E16" s="7">
        <v>1083.74</v>
      </c>
      <c r="F16" s="7">
        <v>62.573099999999997</v>
      </c>
      <c r="G16" s="7">
        <v>1371.63</v>
      </c>
      <c r="H16" s="7">
        <v>62.4756</v>
      </c>
      <c r="I16" s="7">
        <v>1771.63</v>
      </c>
      <c r="J16" s="7">
        <v>50.389899999999997</v>
      </c>
    </row>
    <row r="17" spans="1:10" x14ac:dyDescent="0.8">
      <c r="A17" s="7">
        <v>762.63</v>
      </c>
      <c r="B17" s="7">
        <v>41.715400000000002</v>
      </c>
      <c r="C17" s="7">
        <v>786.15899999999999</v>
      </c>
      <c r="D17" s="7">
        <v>60.8187</v>
      </c>
      <c r="E17" s="7">
        <v>1130.8</v>
      </c>
      <c r="F17" s="7">
        <v>60.136499999999998</v>
      </c>
      <c r="G17" s="7">
        <v>1413.15</v>
      </c>
      <c r="H17" s="7">
        <v>59.844099999999997</v>
      </c>
      <c r="I17" s="7">
        <v>1809</v>
      </c>
      <c r="J17" s="7">
        <v>47.758299999999998</v>
      </c>
    </row>
    <row r="18" spans="1:10" x14ac:dyDescent="0.8">
      <c r="A18" s="7">
        <v>804.15200000000004</v>
      </c>
      <c r="B18" s="7">
        <v>39.863500000000002</v>
      </c>
      <c r="C18" s="7">
        <v>837.37</v>
      </c>
      <c r="D18" s="7">
        <v>58.382100000000001</v>
      </c>
      <c r="E18" s="7">
        <v>1180.6199999999999</v>
      </c>
      <c r="F18" s="7">
        <v>57.6023</v>
      </c>
      <c r="G18" s="7">
        <v>1453.29</v>
      </c>
      <c r="H18" s="7">
        <v>57.699800000000003</v>
      </c>
      <c r="I18" s="7">
        <v>1868.51</v>
      </c>
      <c r="J18" s="7">
        <v>43.567300000000003</v>
      </c>
    </row>
    <row r="19" spans="1:10" x14ac:dyDescent="0.8">
      <c r="A19" s="7">
        <v>842.90700000000004</v>
      </c>
      <c r="B19" s="7">
        <v>38.109200000000001</v>
      </c>
      <c r="C19" s="7">
        <v>888.58100000000002</v>
      </c>
      <c r="D19" s="7">
        <v>55.945399999999999</v>
      </c>
      <c r="E19" s="7">
        <v>1235.99</v>
      </c>
      <c r="F19" s="7">
        <v>54.970799999999997</v>
      </c>
      <c r="G19" s="7">
        <v>1501.73</v>
      </c>
      <c r="H19" s="7">
        <v>54.775799999999997</v>
      </c>
      <c r="I19" s="7">
        <v>1908.65</v>
      </c>
      <c r="J19" s="7">
        <v>40.448300000000003</v>
      </c>
    </row>
    <row r="20" spans="1:10" x14ac:dyDescent="0.8">
      <c r="A20" s="7">
        <v>896.88599999999997</v>
      </c>
      <c r="B20" s="7">
        <v>35.380099999999999</v>
      </c>
      <c r="C20" s="7">
        <v>941.17600000000004</v>
      </c>
      <c r="D20" s="7">
        <v>52.923999999999999</v>
      </c>
      <c r="E20" s="7">
        <v>1281.6600000000001</v>
      </c>
      <c r="F20" s="7">
        <v>52.534100000000002</v>
      </c>
      <c r="G20" s="7">
        <v>1540.48</v>
      </c>
      <c r="H20" s="7">
        <v>52.046799999999998</v>
      </c>
      <c r="I20" s="7">
        <v>1969.55</v>
      </c>
      <c r="J20" s="7">
        <v>35.477600000000002</v>
      </c>
    </row>
    <row r="21" spans="1:10" x14ac:dyDescent="0.8">
      <c r="A21" s="7">
        <v>930.10400000000004</v>
      </c>
      <c r="B21" s="7">
        <v>33.788200000000003</v>
      </c>
      <c r="C21" s="7">
        <v>997.92399999999998</v>
      </c>
      <c r="D21" s="7">
        <v>50.487299999999998</v>
      </c>
      <c r="E21" s="7">
        <v>1327.34</v>
      </c>
      <c r="F21" s="7">
        <v>49.805100000000003</v>
      </c>
      <c r="G21" s="7">
        <v>1591.7</v>
      </c>
      <c r="H21" s="7">
        <v>48.927900000000001</v>
      </c>
    </row>
    <row r="22" spans="1:10" x14ac:dyDescent="0.8">
      <c r="A22" s="7">
        <v>964.245</v>
      </c>
      <c r="B22" s="7">
        <v>32.098799999999997</v>
      </c>
      <c r="C22" s="7">
        <v>1051.9000000000001</v>
      </c>
      <c r="D22" s="7">
        <v>47.953200000000002</v>
      </c>
      <c r="E22" s="7">
        <v>1378.55</v>
      </c>
      <c r="F22" s="7">
        <v>46.881100000000004</v>
      </c>
      <c r="G22" s="7">
        <v>1641.52</v>
      </c>
      <c r="H22" s="7">
        <v>45.613999999999997</v>
      </c>
    </row>
    <row r="23" spans="1:10" x14ac:dyDescent="0.8">
      <c r="A23" s="7">
        <v>999.30799999999999</v>
      </c>
      <c r="B23" s="7">
        <v>30.3444</v>
      </c>
      <c r="C23" s="7">
        <v>1104.5</v>
      </c>
      <c r="D23" s="7">
        <v>45.224200000000003</v>
      </c>
      <c r="E23" s="7">
        <v>1421.45</v>
      </c>
      <c r="F23" s="7">
        <v>44.152000000000001</v>
      </c>
      <c r="G23" s="7">
        <v>1683.04</v>
      </c>
      <c r="H23" s="7">
        <v>42.592599999999997</v>
      </c>
    </row>
    <row r="24" spans="1:10" x14ac:dyDescent="0.8">
      <c r="A24" s="7">
        <v>1038.06</v>
      </c>
      <c r="B24" s="7">
        <v>28.330100000000002</v>
      </c>
      <c r="C24" s="7">
        <v>1151.56</v>
      </c>
      <c r="D24" s="7">
        <v>42.690100000000001</v>
      </c>
      <c r="E24" s="7">
        <v>1467.13</v>
      </c>
      <c r="F24" s="7">
        <v>41.325499999999998</v>
      </c>
      <c r="G24" s="7">
        <v>1739.79</v>
      </c>
      <c r="H24" s="7">
        <v>38.791400000000003</v>
      </c>
    </row>
    <row r="25" spans="1:10" x14ac:dyDescent="0.8">
      <c r="A25" s="7">
        <v>1097.1199999999999</v>
      </c>
      <c r="B25" s="7">
        <v>25.211200000000002</v>
      </c>
      <c r="C25" s="7">
        <v>1200</v>
      </c>
      <c r="D25" s="7">
        <v>40.350900000000003</v>
      </c>
      <c r="E25" s="7">
        <v>1515.57</v>
      </c>
      <c r="F25" s="7">
        <v>38.304099999999998</v>
      </c>
      <c r="G25" s="7">
        <v>1781.31</v>
      </c>
      <c r="H25" s="7">
        <v>35.672499999999999</v>
      </c>
    </row>
    <row r="26" spans="1:10" x14ac:dyDescent="0.8">
      <c r="C26" s="7">
        <v>1252.5999999999999</v>
      </c>
      <c r="D26" s="7">
        <v>37.426900000000003</v>
      </c>
      <c r="E26" s="7">
        <v>1562.63</v>
      </c>
      <c r="F26" s="7">
        <v>35.282600000000002</v>
      </c>
      <c r="G26" s="7">
        <v>1838.06</v>
      </c>
      <c r="H26" s="7">
        <v>31.676400000000001</v>
      </c>
    </row>
    <row r="27" spans="1:10" x14ac:dyDescent="0.8">
      <c r="C27" s="7">
        <v>1292.73</v>
      </c>
      <c r="D27" s="7">
        <v>35.087699999999998</v>
      </c>
      <c r="E27" s="7">
        <v>1602.77</v>
      </c>
      <c r="F27" s="7">
        <v>32.456099999999999</v>
      </c>
    </row>
    <row r="28" spans="1:10" x14ac:dyDescent="0.8">
      <c r="C28" s="7">
        <v>1321.8</v>
      </c>
      <c r="D28" s="7">
        <v>33.235900000000001</v>
      </c>
      <c r="E28" s="7">
        <v>1674.74</v>
      </c>
      <c r="F28" s="7">
        <v>27.387899999999998</v>
      </c>
    </row>
    <row r="29" spans="1:10" x14ac:dyDescent="0.8">
      <c r="C29" s="7">
        <v>1343.94</v>
      </c>
      <c r="D29" s="7">
        <v>31.773900000000001</v>
      </c>
    </row>
    <row r="30" spans="1:10" x14ac:dyDescent="0.8">
      <c r="C30" s="7">
        <v>1371.63</v>
      </c>
      <c r="D30" s="7">
        <v>30.311900000000001</v>
      </c>
    </row>
    <row r="31" spans="1:10" x14ac:dyDescent="0.8">
      <c r="C31" s="7">
        <v>1399.31</v>
      </c>
      <c r="D31" s="7">
        <v>28.46</v>
      </c>
    </row>
    <row r="32" spans="1:10" x14ac:dyDescent="0.8">
      <c r="C32" s="7">
        <v>1438.06</v>
      </c>
      <c r="D32" s="7">
        <v>26.315799999999999</v>
      </c>
    </row>
    <row r="33" spans="3:4" x14ac:dyDescent="0.8">
      <c r="C33" s="7">
        <v>1493.43</v>
      </c>
      <c r="D33" s="7">
        <v>22.904499999999999</v>
      </c>
    </row>
  </sheetData>
  <mergeCells count="12">
    <mergeCell ref="K7:L7"/>
    <mergeCell ref="A6:B6"/>
    <mergeCell ref="C6:D6"/>
    <mergeCell ref="E6:F6"/>
    <mergeCell ref="G6:H6"/>
    <mergeCell ref="I6:J6"/>
    <mergeCell ref="K6:L6"/>
    <mergeCell ref="A7:B7"/>
    <mergeCell ref="C7:D7"/>
    <mergeCell ref="E7:F7"/>
    <mergeCell ref="G7:H7"/>
    <mergeCell ref="I7:J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tabColor theme="6"/>
  </sheetPr>
  <dimension ref="A1:N76"/>
  <sheetViews>
    <sheetView defaultGridColor="0" topLeftCell="A31" colorId="22" workbookViewId="0">
      <selection activeCell="B57" sqref="B57:P80"/>
    </sheetView>
  </sheetViews>
  <sheetFormatPr defaultColWidth="15.68359375" defaultRowHeight="18.3" x14ac:dyDescent="0.55000000000000004"/>
  <cols>
    <col min="1" max="1" width="22.41796875" style="9" customWidth="1"/>
    <col min="2" max="2" width="36.68359375" style="10" customWidth="1"/>
    <col min="3" max="3" width="16.68359375" style="9" customWidth="1"/>
    <col min="4" max="4" width="13.83984375" style="9" customWidth="1"/>
    <col min="5" max="5" width="15.68359375" style="9"/>
    <col min="6" max="7" width="16.68359375" style="9" customWidth="1"/>
    <col min="8" max="8" width="19.578125" style="9" customWidth="1"/>
    <col min="9" max="9" width="15.68359375" style="9"/>
    <col min="10" max="10" width="16.68359375" style="9" customWidth="1"/>
    <col min="11" max="11" width="19.578125" style="9" customWidth="1"/>
    <col min="12" max="13" width="15.68359375" style="9"/>
    <col min="14" max="15" width="21" style="9" customWidth="1"/>
    <col min="16" max="17" width="22.41796875" style="9" customWidth="1"/>
    <col min="18" max="18" width="15.68359375" style="9"/>
    <col min="19" max="19" width="16.68359375" style="9" customWidth="1"/>
    <col min="20" max="20" width="21" style="9" customWidth="1"/>
    <col min="21" max="16384" width="15.68359375" style="9"/>
  </cols>
  <sheetData>
    <row r="1" spans="1:14" ht="117" customHeight="1" x14ac:dyDescent="0.55000000000000004">
      <c r="C1" s="38"/>
    </row>
    <row r="2" spans="1:14" ht="19.5" customHeight="1" x14ac:dyDescent="0.55000000000000004">
      <c r="A2" s="41" t="s">
        <v>0</v>
      </c>
      <c r="B2" s="40"/>
      <c r="C2" s="38"/>
    </row>
    <row r="3" spans="1:14" ht="19.5" customHeight="1" x14ac:dyDescent="0.55000000000000004">
      <c r="A3" s="41" t="s">
        <v>1</v>
      </c>
      <c r="B3" s="40"/>
      <c r="C3" s="38"/>
    </row>
    <row r="4" spans="1:14" x14ac:dyDescent="0.55000000000000004">
      <c r="A4" s="39" t="s">
        <v>2</v>
      </c>
      <c r="B4" s="20"/>
      <c r="C4" s="38"/>
      <c r="D4" s="38"/>
    </row>
    <row r="5" spans="1:14" s="22" customFormat="1" x14ac:dyDescent="0.85">
      <c r="A5" s="36" t="s">
        <v>3</v>
      </c>
      <c r="B5" s="37">
        <v>42831.272505439818</v>
      </c>
      <c r="C5" s="26"/>
      <c r="D5" s="26"/>
      <c r="E5" s="23"/>
      <c r="F5" s="23"/>
      <c r="G5" s="25"/>
      <c r="H5" s="23"/>
      <c r="I5" s="23"/>
      <c r="J5" s="23"/>
      <c r="K5" s="23"/>
      <c r="L5" s="24"/>
      <c r="M5" s="23"/>
      <c r="N5" s="23"/>
    </row>
    <row r="6" spans="1:14" s="22" customFormat="1" x14ac:dyDescent="0.85">
      <c r="A6" s="36" t="s">
        <v>4</v>
      </c>
      <c r="B6" s="27" t="s">
        <v>68</v>
      </c>
      <c r="C6" s="26"/>
      <c r="D6" s="26"/>
      <c r="E6" s="23"/>
      <c r="F6" s="23"/>
      <c r="G6" s="25"/>
      <c r="H6" s="23"/>
      <c r="I6" s="23"/>
      <c r="J6" s="23"/>
      <c r="K6" s="23"/>
      <c r="L6" s="24"/>
      <c r="M6" s="23"/>
      <c r="N6" s="23"/>
    </row>
    <row r="7" spans="1:14" s="22" customFormat="1" x14ac:dyDescent="0.85">
      <c r="A7" s="36" t="s">
        <v>6</v>
      </c>
      <c r="B7" s="27"/>
      <c r="C7" s="26"/>
      <c r="D7" s="26"/>
      <c r="E7" s="23"/>
      <c r="F7" s="23"/>
      <c r="G7" s="25"/>
      <c r="H7" s="23"/>
      <c r="I7" s="23"/>
      <c r="J7" s="23"/>
      <c r="K7" s="23"/>
      <c r="L7" s="24"/>
      <c r="M7" s="23"/>
      <c r="N7" s="23"/>
    </row>
    <row r="8" spans="1:14" s="22" customFormat="1" x14ac:dyDescent="0.85">
      <c r="A8" s="36" t="s">
        <v>8</v>
      </c>
      <c r="B8" s="27" t="s">
        <v>9</v>
      </c>
      <c r="C8" s="26"/>
      <c r="D8" s="26"/>
      <c r="E8" s="23"/>
      <c r="F8" s="23"/>
      <c r="G8" s="23"/>
      <c r="H8" s="23"/>
      <c r="I8" s="23"/>
      <c r="J8" s="23"/>
      <c r="L8" s="24"/>
      <c r="M8" s="23"/>
      <c r="N8" s="23"/>
    </row>
    <row r="9" spans="1:14" s="22" customFormat="1" x14ac:dyDescent="0.55000000000000004">
      <c r="A9" s="35" t="s">
        <v>10</v>
      </c>
      <c r="B9" s="26"/>
      <c r="C9" s="26"/>
      <c r="D9" s="26"/>
      <c r="E9" s="23"/>
      <c r="F9" s="23"/>
      <c r="G9" s="23"/>
      <c r="H9" s="23"/>
      <c r="I9" s="23"/>
      <c r="J9" s="23"/>
      <c r="L9" s="24"/>
      <c r="M9" s="23"/>
      <c r="N9" s="23"/>
    </row>
    <row r="10" spans="1:14" s="22" customFormat="1" x14ac:dyDescent="0.55000000000000004">
      <c r="A10" s="28">
        <v>1</v>
      </c>
      <c r="B10" s="32" t="s">
        <v>67</v>
      </c>
      <c r="C10" s="34">
        <v>1100</v>
      </c>
      <c r="D10" s="33" t="s">
        <v>93</v>
      </c>
      <c r="E10" s="23"/>
      <c r="F10" s="23"/>
      <c r="H10" s="23"/>
      <c r="I10" s="23"/>
      <c r="J10" s="23"/>
      <c r="L10" s="24"/>
      <c r="M10" s="23"/>
      <c r="N10" s="23"/>
    </row>
    <row r="11" spans="1:14" s="22" customFormat="1" x14ac:dyDescent="0.55000000000000004">
      <c r="A11" s="28">
        <f>A10+1</f>
        <v>2</v>
      </c>
      <c r="B11" s="32" t="s">
        <v>66</v>
      </c>
      <c r="C11" s="31">
        <v>40</v>
      </c>
      <c r="D11" s="27" t="s">
        <v>94</v>
      </c>
      <c r="E11" s="23"/>
      <c r="F11" s="23"/>
      <c r="G11" s="23"/>
      <c r="H11" s="23"/>
      <c r="I11" s="23"/>
      <c r="J11" s="23"/>
      <c r="L11" s="24"/>
      <c r="M11" s="23"/>
      <c r="N11" s="23"/>
    </row>
    <row r="12" spans="1:14" s="22" customFormat="1" x14ac:dyDescent="0.55000000000000004">
      <c r="A12" s="28">
        <f>A11+1</f>
        <v>3</v>
      </c>
      <c r="B12" s="32" t="s">
        <v>65</v>
      </c>
      <c r="C12" s="31">
        <v>0</v>
      </c>
      <c r="D12" s="27" t="s">
        <v>92</v>
      </c>
      <c r="E12" s="23"/>
      <c r="F12" s="23"/>
      <c r="G12" s="23"/>
      <c r="H12" s="23"/>
      <c r="I12" s="23"/>
      <c r="J12" s="23"/>
      <c r="L12" s="24"/>
      <c r="M12" s="23"/>
      <c r="N12" s="23"/>
    </row>
    <row r="13" spans="1:14" s="22" customFormat="1" x14ac:dyDescent="0.55000000000000004">
      <c r="A13" s="28">
        <v>4</v>
      </c>
      <c r="B13" s="32" t="s">
        <v>91</v>
      </c>
      <c r="C13" s="58">
        <v>2</v>
      </c>
      <c r="D13" s="27" t="s">
        <v>90</v>
      </c>
      <c r="E13" s="23"/>
      <c r="F13" s="23"/>
      <c r="G13" s="23"/>
      <c r="H13" s="23"/>
      <c r="I13" s="23"/>
      <c r="J13" s="23"/>
      <c r="L13" s="30"/>
      <c r="M13" s="23"/>
      <c r="N13" s="29"/>
    </row>
    <row r="14" spans="1:14" s="22" customFormat="1" x14ac:dyDescent="0.55000000000000004">
      <c r="A14" s="28">
        <v>5</v>
      </c>
      <c r="B14" s="32" t="s">
        <v>89</v>
      </c>
      <c r="C14" s="59">
        <v>0.82499999999999996</v>
      </c>
      <c r="D14" s="27" t="s">
        <v>88</v>
      </c>
      <c r="E14" s="23"/>
      <c r="F14" s="23"/>
      <c r="G14" s="23"/>
      <c r="H14" s="23"/>
      <c r="I14" s="23"/>
      <c r="J14" s="23"/>
      <c r="L14" s="30"/>
      <c r="M14" s="23"/>
      <c r="N14" s="29"/>
    </row>
    <row r="15" spans="1:14" s="22" customFormat="1" x14ac:dyDescent="0.55000000000000004">
      <c r="A15" s="28">
        <v>6</v>
      </c>
      <c r="B15" s="32" t="s">
        <v>87</v>
      </c>
      <c r="C15" s="57">
        <f>(C10*C11)/(3960*C14)</f>
        <v>13.468013468013469</v>
      </c>
      <c r="D15" s="27" t="s">
        <v>86</v>
      </c>
      <c r="E15" s="23"/>
      <c r="F15" s="23"/>
      <c r="G15" s="25"/>
      <c r="H15" s="23"/>
      <c r="I15" s="23"/>
      <c r="J15" s="23"/>
      <c r="K15" s="23"/>
      <c r="L15" s="24"/>
      <c r="M15" s="23"/>
      <c r="N15" s="23"/>
    </row>
    <row r="16" spans="1:14" s="22" customFormat="1" x14ac:dyDescent="0.55000000000000004">
      <c r="A16" s="28">
        <v>7</v>
      </c>
      <c r="B16" s="32" t="s">
        <v>85</v>
      </c>
      <c r="C16" s="60">
        <v>13.5</v>
      </c>
      <c r="D16" s="27" t="s">
        <v>83</v>
      </c>
      <c r="E16" s="23"/>
      <c r="F16" s="23"/>
      <c r="G16" s="25"/>
      <c r="H16" s="23"/>
      <c r="I16" s="23"/>
      <c r="J16" s="23"/>
      <c r="K16" s="23"/>
      <c r="L16" s="24"/>
      <c r="M16" s="23"/>
      <c r="N16" s="23"/>
    </row>
    <row r="17" spans="1:14" s="22" customFormat="1" x14ac:dyDescent="0.55000000000000004">
      <c r="A17" s="28">
        <v>8</v>
      </c>
      <c r="B17" s="32" t="s">
        <v>95</v>
      </c>
      <c r="C17" s="60">
        <v>11</v>
      </c>
      <c r="D17" s="27" t="s">
        <v>96</v>
      </c>
      <c r="E17" s="23"/>
      <c r="F17" s="23"/>
      <c r="G17" s="25"/>
      <c r="H17" s="23"/>
      <c r="I17" s="23"/>
      <c r="J17" s="23"/>
      <c r="K17" s="23"/>
      <c r="L17" s="24"/>
      <c r="M17" s="23"/>
      <c r="N17" s="23"/>
    </row>
    <row r="18" spans="1:14" s="22" customFormat="1" x14ac:dyDescent="0.55000000000000004">
      <c r="A18" s="28">
        <v>9</v>
      </c>
      <c r="B18" s="32" t="s">
        <v>84</v>
      </c>
      <c r="C18" s="60">
        <v>10</v>
      </c>
      <c r="D18" s="27" t="s">
        <v>83</v>
      </c>
      <c r="E18" s="23"/>
      <c r="F18" s="23"/>
      <c r="G18" s="25"/>
      <c r="H18" s="23"/>
      <c r="I18" s="23"/>
      <c r="J18" s="23"/>
      <c r="K18" s="23"/>
      <c r="L18" s="24"/>
      <c r="M18" s="23"/>
      <c r="N18" s="23"/>
    </row>
    <row r="19" spans="1:14" s="22" customFormat="1" x14ac:dyDescent="0.55000000000000004">
      <c r="A19" s="28">
        <v>10</v>
      </c>
      <c r="B19" s="32" t="s">
        <v>97</v>
      </c>
      <c r="C19" s="61" t="s">
        <v>112</v>
      </c>
      <c r="D19" s="27" t="s">
        <v>98</v>
      </c>
      <c r="E19" s="23"/>
      <c r="F19" s="23"/>
      <c r="G19" s="25"/>
      <c r="H19" s="23"/>
      <c r="I19" s="23"/>
      <c r="J19" s="23"/>
      <c r="K19" s="23"/>
      <c r="L19" s="24"/>
      <c r="M19" s="23"/>
      <c r="N19" s="23"/>
    </row>
    <row r="20" spans="1:14" s="22" customFormat="1" x14ac:dyDescent="0.55000000000000004">
      <c r="A20" s="28">
        <v>11</v>
      </c>
      <c r="B20" s="32" t="s">
        <v>99</v>
      </c>
      <c r="C20" s="34">
        <v>1150</v>
      </c>
      <c r="D20" s="27" t="s">
        <v>100</v>
      </c>
      <c r="E20" s="23"/>
      <c r="F20" s="23"/>
      <c r="G20" s="25"/>
      <c r="H20" s="23"/>
      <c r="I20" s="23"/>
      <c r="J20" s="23"/>
      <c r="K20" s="23"/>
      <c r="L20" s="24"/>
      <c r="M20" s="23"/>
      <c r="N20" s="23"/>
    </row>
    <row r="21" spans="1:14" s="22" customFormat="1" x14ac:dyDescent="0.55000000000000004">
      <c r="A21" s="28"/>
      <c r="B21" s="27" t="s">
        <v>82</v>
      </c>
      <c r="C21" s="57"/>
      <c r="D21" s="27"/>
      <c r="E21" s="23"/>
      <c r="F21" s="23"/>
      <c r="G21" s="25"/>
      <c r="H21" s="23"/>
      <c r="I21" s="23"/>
      <c r="J21" s="23"/>
      <c r="K21" s="23"/>
      <c r="L21" s="24"/>
      <c r="M21" s="23"/>
      <c r="N21" s="23"/>
    </row>
    <row r="22" spans="1:14" s="22" customFormat="1" x14ac:dyDescent="0.55000000000000004">
      <c r="A22" s="28"/>
      <c r="B22" s="27" t="s">
        <v>81</v>
      </c>
      <c r="C22" s="57"/>
      <c r="D22" s="27"/>
      <c r="E22" s="23"/>
      <c r="F22" s="23"/>
      <c r="G22" s="25"/>
      <c r="H22" s="23"/>
      <c r="I22" s="23"/>
      <c r="J22" s="23"/>
      <c r="K22" s="23"/>
      <c r="L22" s="24"/>
      <c r="M22" s="23"/>
      <c r="N22" s="23"/>
    </row>
    <row r="23" spans="1:14" x14ac:dyDescent="0.55000000000000004">
      <c r="A23" s="21"/>
      <c r="B23" s="20"/>
    </row>
    <row r="24" spans="1:14" ht="19.5" customHeight="1" x14ac:dyDescent="0.55000000000000004">
      <c r="A24" s="19"/>
      <c r="B24" s="99" t="s">
        <v>64</v>
      </c>
      <c r="C24" s="99"/>
      <c r="D24" s="99"/>
      <c r="E24" s="62"/>
      <c r="F24" s="98" t="s">
        <v>101</v>
      </c>
      <c r="G24" s="98"/>
      <c r="H24" s="98"/>
      <c r="I24" s="98"/>
      <c r="J24" s="98"/>
      <c r="K24" s="62"/>
    </row>
    <row r="25" spans="1:14" ht="19.5" customHeight="1" x14ac:dyDescent="0.55000000000000004">
      <c r="A25" s="12"/>
      <c r="B25" s="56" t="s">
        <v>63</v>
      </c>
      <c r="C25" s="55" t="s">
        <v>52</v>
      </c>
      <c r="D25" s="54" t="s">
        <v>62</v>
      </c>
      <c r="E25" s="63"/>
      <c r="F25" s="98" t="s">
        <v>102</v>
      </c>
      <c r="G25" s="98"/>
      <c r="H25" s="98"/>
      <c r="I25" s="98"/>
      <c r="J25" s="98"/>
      <c r="K25" s="63"/>
    </row>
    <row r="26" spans="1:14" x14ac:dyDescent="0.55000000000000004">
      <c r="A26" s="12"/>
      <c r="B26" s="16" t="s">
        <v>61</v>
      </c>
      <c r="C26" s="18">
        <f>1.4*C28</f>
        <v>1540</v>
      </c>
      <c r="D26" s="42">
        <f>$D$43+(($D$28-$D$43)*((C26/$C$28)^$C$13))</f>
        <v>78.399999999999991</v>
      </c>
      <c r="E26" s="64"/>
      <c r="F26" s="98" t="s">
        <v>103</v>
      </c>
      <c r="G26" s="98"/>
      <c r="H26" s="98"/>
      <c r="I26" s="98"/>
      <c r="J26" s="98"/>
      <c r="K26" s="64"/>
    </row>
    <row r="27" spans="1:14" x14ac:dyDescent="0.55000000000000004">
      <c r="A27" s="12"/>
      <c r="B27" s="17" t="s">
        <v>60</v>
      </c>
      <c r="C27" s="43">
        <f>1.2*C28</f>
        <v>1320</v>
      </c>
      <c r="D27" s="44">
        <f>$D$43+(($D$28-$D$43)*((C27/$C$28)^$C$13))</f>
        <v>57.599999999999994</v>
      </c>
      <c r="E27" s="65"/>
      <c r="F27" s="98" t="s">
        <v>104</v>
      </c>
      <c r="G27" s="98"/>
      <c r="H27" s="98"/>
      <c r="I27" s="98"/>
      <c r="J27" s="98"/>
      <c r="K27" s="65"/>
    </row>
    <row r="28" spans="1:14" x14ac:dyDescent="0.55000000000000004">
      <c r="A28" s="12"/>
      <c r="B28" s="66" t="s">
        <v>59</v>
      </c>
      <c r="C28" s="67">
        <f>$C$10</f>
        <v>1100</v>
      </c>
      <c r="D28" s="68">
        <f>$C$11</f>
        <v>40</v>
      </c>
      <c r="E28" s="69"/>
      <c r="F28" s="98" t="s">
        <v>105</v>
      </c>
      <c r="G28" s="98"/>
      <c r="H28" s="98"/>
      <c r="I28" s="98"/>
      <c r="J28" s="98"/>
      <c r="K28" s="69"/>
    </row>
    <row r="29" spans="1:14" x14ac:dyDescent="0.55000000000000004">
      <c r="A29" s="12"/>
      <c r="B29" s="17" t="s">
        <v>58</v>
      </c>
      <c r="C29" s="43">
        <f>0.8*C28</f>
        <v>880</v>
      </c>
      <c r="D29" s="44">
        <f t="shared" ref="D29:D42" si="0">$D$43+(($D$28-$D$43)*((C29/$C$28)^$C$13))</f>
        <v>25.600000000000005</v>
      </c>
      <c r="E29" s="70"/>
      <c r="F29" s="98" t="s">
        <v>106</v>
      </c>
      <c r="G29" s="98"/>
      <c r="H29" s="98"/>
      <c r="I29" s="98"/>
      <c r="J29" s="98"/>
      <c r="K29" s="70"/>
    </row>
    <row r="30" spans="1:14" x14ac:dyDescent="0.55000000000000004">
      <c r="A30" s="12"/>
      <c r="B30" s="16" t="s">
        <v>57</v>
      </c>
      <c r="C30" s="18">
        <f>0.6*C28</f>
        <v>660</v>
      </c>
      <c r="D30" s="42">
        <f t="shared" si="0"/>
        <v>14.399999999999999</v>
      </c>
      <c r="E30" s="71"/>
      <c r="F30" s="98" t="s">
        <v>107</v>
      </c>
      <c r="G30" s="98"/>
      <c r="H30" s="98"/>
      <c r="I30" s="98"/>
      <c r="J30" s="98"/>
      <c r="K30" s="71"/>
    </row>
    <row r="31" spans="1:14" x14ac:dyDescent="0.55000000000000004">
      <c r="A31" s="12"/>
      <c r="B31" s="17" t="s">
        <v>56</v>
      </c>
      <c r="C31" s="43">
        <f>0.4*C28</f>
        <v>440</v>
      </c>
      <c r="D31" s="44">
        <f t="shared" si="0"/>
        <v>6.4000000000000012</v>
      </c>
    </row>
    <row r="32" spans="1:14" x14ac:dyDescent="0.55000000000000004">
      <c r="A32" s="12"/>
      <c r="B32" s="16" t="s">
        <v>71</v>
      </c>
      <c r="C32" s="18">
        <f>0.3*C28</f>
        <v>330</v>
      </c>
      <c r="D32" s="42">
        <f t="shared" si="0"/>
        <v>3.5999999999999996</v>
      </c>
    </row>
    <row r="33" spans="1:5" x14ac:dyDescent="0.55000000000000004">
      <c r="A33" s="12"/>
      <c r="B33" s="17" t="s">
        <v>55</v>
      </c>
      <c r="C33" s="43">
        <f>0.2*C28</f>
        <v>220</v>
      </c>
      <c r="D33" s="44">
        <f t="shared" si="0"/>
        <v>1.6000000000000003</v>
      </c>
    </row>
    <row r="34" spans="1:5" x14ac:dyDescent="0.55000000000000004">
      <c r="A34" s="12"/>
      <c r="B34" s="16" t="s">
        <v>72</v>
      </c>
      <c r="C34" s="18">
        <f>0.18*C28</f>
        <v>198</v>
      </c>
      <c r="D34" s="42">
        <f t="shared" si="0"/>
        <v>1.2959999999999998</v>
      </c>
    </row>
    <row r="35" spans="1:5" x14ac:dyDescent="0.55000000000000004">
      <c r="A35" s="12"/>
      <c r="B35" s="17" t="s">
        <v>73</v>
      </c>
      <c r="C35" s="43">
        <f>0.16*C28</f>
        <v>176</v>
      </c>
      <c r="D35" s="44">
        <f t="shared" si="0"/>
        <v>1.024</v>
      </c>
    </row>
    <row r="36" spans="1:5" x14ac:dyDescent="0.55000000000000004">
      <c r="A36" s="12"/>
      <c r="B36" s="16" t="s">
        <v>74</v>
      </c>
      <c r="C36" s="18">
        <f>0.14*C28</f>
        <v>154.00000000000003</v>
      </c>
      <c r="D36" s="42">
        <f t="shared" si="0"/>
        <v>0.78400000000000014</v>
      </c>
    </row>
    <row r="37" spans="1:5" x14ac:dyDescent="0.55000000000000004">
      <c r="A37" s="12"/>
      <c r="B37" s="17" t="s">
        <v>75</v>
      </c>
      <c r="C37" s="43">
        <f>0.12*C28</f>
        <v>132</v>
      </c>
      <c r="D37" s="44">
        <f t="shared" si="0"/>
        <v>0.57599999999999996</v>
      </c>
    </row>
    <row r="38" spans="1:5" x14ac:dyDescent="0.55000000000000004">
      <c r="A38" s="12"/>
      <c r="B38" s="16" t="s">
        <v>54</v>
      </c>
      <c r="C38" s="18">
        <f>0.1*C28</f>
        <v>110</v>
      </c>
      <c r="D38" s="42">
        <f t="shared" si="0"/>
        <v>0.40000000000000008</v>
      </c>
    </row>
    <row r="39" spans="1:5" x14ac:dyDescent="0.55000000000000004">
      <c r="A39" s="12"/>
      <c r="B39" s="17" t="s">
        <v>76</v>
      </c>
      <c r="C39" s="43">
        <f>0.08*C28</f>
        <v>88</v>
      </c>
      <c r="D39" s="44">
        <f t="shared" si="0"/>
        <v>0.25600000000000001</v>
      </c>
    </row>
    <row r="40" spans="1:5" x14ac:dyDescent="0.55000000000000004">
      <c r="A40" s="12"/>
      <c r="B40" s="16" t="s">
        <v>77</v>
      </c>
      <c r="C40" s="18">
        <f>0.06*C28</f>
        <v>66</v>
      </c>
      <c r="D40" s="42">
        <f t="shared" si="0"/>
        <v>0.14399999999999999</v>
      </c>
    </row>
    <row r="41" spans="1:5" x14ac:dyDescent="0.55000000000000004">
      <c r="A41" s="12"/>
      <c r="B41" s="17" t="s">
        <v>78</v>
      </c>
      <c r="C41" s="43">
        <f>0.04*C30</f>
        <v>26.400000000000002</v>
      </c>
      <c r="D41" s="44">
        <f t="shared" si="0"/>
        <v>2.3040000000000001E-2</v>
      </c>
    </row>
    <row r="42" spans="1:5" x14ac:dyDescent="0.55000000000000004">
      <c r="A42" s="12"/>
      <c r="B42" s="16" t="s">
        <v>79</v>
      </c>
      <c r="C42" s="18">
        <f>0.02*C30</f>
        <v>13.200000000000001</v>
      </c>
      <c r="D42" s="42">
        <f t="shared" si="0"/>
        <v>5.7600000000000004E-3</v>
      </c>
    </row>
    <row r="43" spans="1:5" x14ac:dyDescent="0.55000000000000004">
      <c r="A43" s="12"/>
      <c r="B43" s="17" t="s">
        <v>53</v>
      </c>
      <c r="C43" s="43">
        <v>0</v>
      </c>
      <c r="D43" s="46">
        <f>$C$12</f>
        <v>0</v>
      </c>
    </row>
    <row r="45" spans="1:5" x14ac:dyDescent="0.55000000000000004">
      <c r="A45" s="12"/>
      <c r="B45" s="53" t="s">
        <v>80</v>
      </c>
      <c r="C45" s="52"/>
      <c r="D45" s="52"/>
    </row>
    <row r="46" spans="1:5" x14ac:dyDescent="0.55000000000000004">
      <c r="A46" s="12"/>
      <c r="B46" s="17" t="s">
        <v>69</v>
      </c>
      <c r="C46" s="45">
        <v>2500</v>
      </c>
      <c r="D46" s="44">
        <f>D28</f>
        <v>40</v>
      </c>
      <c r="E46" s="9" t="s">
        <v>108</v>
      </c>
    </row>
    <row r="47" spans="1:5" x14ac:dyDescent="0.55000000000000004">
      <c r="A47" s="12"/>
      <c r="B47" s="16"/>
      <c r="C47" s="45">
        <v>0</v>
      </c>
      <c r="D47" s="42">
        <f>D46</f>
        <v>40</v>
      </c>
    </row>
    <row r="48" spans="1:5" x14ac:dyDescent="0.55000000000000004">
      <c r="A48" s="12"/>
      <c r="B48" s="17" t="s">
        <v>70</v>
      </c>
      <c r="C48" s="43">
        <f>C28</f>
        <v>1100</v>
      </c>
      <c r="D48" s="72">
        <v>90</v>
      </c>
      <c r="E48" s="9" t="s">
        <v>109</v>
      </c>
    </row>
    <row r="49" spans="1:5" x14ac:dyDescent="0.55000000000000004">
      <c r="A49" s="12"/>
      <c r="B49" s="16"/>
      <c r="C49" s="18">
        <f>C48</f>
        <v>1100</v>
      </c>
      <c r="D49" s="72">
        <f>D43</f>
        <v>0</v>
      </c>
    </row>
    <row r="50" spans="1:5" x14ac:dyDescent="0.55000000000000004">
      <c r="A50" s="12"/>
    </row>
    <row r="51" spans="1:5" x14ac:dyDescent="0.55000000000000004">
      <c r="A51" s="12"/>
      <c r="B51" s="53" t="s">
        <v>135</v>
      </c>
      <c r="C51" s="52"/>
      <c r="D51" s="52"/>
    </row>
    <row r="52" spans="1:5" x14ac:dyDescent="0.55000000000000004">
      <c r="A52" s="12"/>
      <c r="B52" s="17" t="s">
        <v>69</v>
      </c>
      <c r="C52" s="51">
        <f>C46</f>
        <v>2500</v>
      </c>
      <c r="D52" s="73">
        <v>41.5</v>
      </c>
      <c r="E52" s="9" t="s">
        <v>110</v>
      </c>
    </row>
    <row r="53" spans="1:5" x14ac:dyDescent="0.55000000000000004">
      <c r="A53" s="12"/>
      <c r="B53" s="16"/>
      <c r="C53" s="18">
        <v>0</v>
      </c>
      <c r="D53" s="42">
        <f>D52</f>
        <v>41.5</v>
      </c>
    </row>
    <row r="54" spans="1:5" x14ac:dyDescent="0.55000000000000004">
      <c r="A54" s="12"/>
      <c r="B54" s="17" t="s">
        <v>70</v>
      </c>
      <c r="C54" s="50">
        <v>1120</v>
      </c>
      <c r="D54" s="49">
        <f>D48</f>
        <v>90</v>
      </c>
      <c r="E54" s="9" t="s">
        <v>111</v>
      </c>
    </row>
    <row r="55" spans="1:5" x14ac:dyDescent="0.55000000000000004">
      <c r="A55" s="12"/>
      <c r="B55" s="16"/>
      <c r="C55" s="18">
        <f>C54</f>
        <v>1120</v>
      </c>
      <c r="D55" s="48">
        <f>D49</f>
        <v>0</v>
      </c>
    </row>
    <row r="56" spans="1:5" x14ac:dyDescent="0.55000000000000004">
      <c r="A56" s="12"/>
    </row>
    <row r="57" spans="1:5" x14ac:dyDescent="0.55000000000000004">
      <c r="A57" s="12"/>
    </row>
    <row r="58" spans="1:5" x14ac:dyDescent="0.55000000000000004">
      <c r="A58" s="12"/>
      <c r="B58" s="10" t="s">
        <v>145</v>
      </c>
    </row>
    <row r="59" spans="1:5" x14ac:dyDescent="0.55000000000000004">
      <c r="A59" s="12"/>
    </row>
    <row r="60" spans="1:5" x14ac:dyDescent="0.55000000000000004">
      <c r="A60" s="12"/>
    </row>
    <row r="61" spans="1:5" x14ac:dyDescent="0.55000000000000004">
      <c r="A61" s="12"/>
    </row>
    <row r="62" spans="1:5" x14ac:dyDescent="0.55000000000000004">
      <c r="A62" s="12"/>
    </row>
    <row r="63" spans="1:5" x14ac:dyDescent="0.55000000000000004">
      <c r="A63" s="12"/>
    </row>
    <row r="64" spans="1:5" x14ac:dyDescent="0.55000000000000004">
      <c r="A64" s="12"/>
    </row>
    <row r="65" spans="1:4" x14ac:dyDescent="0.55000000000000004">
      <c r="A65" s="15"/>
    </row>
    <row r="66" spans="1:4" x14ac:dyDescent="0.55000000000000004">
      <c r="A66" s="12"/>
    </row>
    <row r="67" spans="1:4" x14ac:dyDescent="0.55000000000000004">
      <c r="A67" s="14"/>
    </row>
    <row r="68" spans="1:4" x14ac:dyDescent="0.55000000000000004">
      <c r="B68" s="92" t="s">
        <v>137</v>
      </c>
      <c r="C68" s="92">
        <v>1150</v>
      </c>
      <c r="D68" s="93" t="s">
        <v>138</v>
      </c>
    </row>
    <row r="69" spans="1:4" x14ac:dyDescent="0.55000000000000004">
      <c r="B69" s="92" t="s">
        <v>139</v>
      </c>
      <c r="C69" s="92">
        <v>15</v>
      </c>
      <c r="D69" s="93" t="s">
        <v>136</v>
      </c>
    </row>
    <row r="70" spans="1:4" x14ac:dyDescent="0.55000000000000004">
      <c r="A70" s="12"/>
      <c r="B70" s="92" t="s">
        <v>140</v>
      </c>
      <c r="C70" s="92">
        <f>1200-C68</f>
        <v>50</v>
      </c>
      <c r="D70" s="93" t="s">
        <v>141</v>
      </c>
    </row>
    <row r="71" spans="1:4" x14ac:dyDescent="0.55000000000000004">
      <c r="A71" s="12"/>
      <c r="B71" s="92" t="s">
        <v>142</v>
      </c>
      <c r="C71" s="92">
        <f>1200-C72</f>
        <v>1155.1066217732885</v>
      </c>
      <c r="D71" s="93" t="s">
        <v>138</v>
      </c>
    </row>
    <row r="72" spans="1:4" x14ac:dyDescent="0.55000000000000004">
      <c r="A72" s="12"/>
      <c r="B72" s="92" t="s">
        <v>143</v>
      </c>
      <c r="C72" s="92">
        <f>((C73/C69)*C70)</f>
        <v>44.893378226711562</v>
      </c>
      <c r="D72" s="93" t="s">
        <v>141</v>
      </c>
    </row>
    <row r="73" spans="1:4" x14ac:dyDescent="0.55000000000000004">
      <c r="A73" s="12"/>
      <c r="B73" s="92" t="s">
        <v>144</v>
      </c>
      <c r="C73" s="94">
        <f>C15</f>
        <v>13.468013468013469</v>
      </c>
      <c r="D73" s="93" t="s">
        <v>136</v>
      </c>
    </row>
    <row r="74" spans="1:4" x14ac:dyDescent="0.55000000000000004">
      <c r="A74" s="12"/>
      <c r="B74" s="13"/>
      <c r="C74" s="11"/>
    </row>
    <row r="75" spans="1:4" x14ac:dyDescent="0.55000000000000004">
      <c r="A75" s="12"/>
      <c r="C75" s="11"/>
    </row>
    <row r="76" spans="1:4" x14ac:dyDescent="0.55000000000000004">
      <c r="A76" s="12"/>
      <c r="C76" s="11"/>
    </row>
  </sheetData>
  <mergeCells count="8">
    <mergeCell ref="F29:J29"/>
    <mergeCell ref="F30:J30"/>
    <mergeCell ref="B24:D24"/>
    <mergeCell ref="F24:J24"/>
    <mergeCell ref="F25:J25"/>
    <mergeCell ref="F26:J26"/>
    <mergeCell ref="F27:J27"/>
    <mergeCell ref="F28:J28"/>
  </mergeCells>
  <hyperlinks>
    <hyperlink ref="F30:J30" location="Summary!A1" display="Click here to go to the summary tab" xr:uid="{00000000-0004-0000-0500-000000000000}"/>
    <hyperlink ref="F29:J29" location="'12.5 Pct'!A1" display="Click here to go to the 12.5% load condition tabs" xr:uid="{00000000-0004-0000-0500-000001000000}"/>
    <hyperlink ref="F28:J28" location="'25 Pct '!A1" display="Click here to go to the 25% load condition tabs" xr:uid="{00000000-0004-0000-0500-000002000000}"/>
    <hyperlink ref="F27:J27" location="'50 Pct'!A1" display="Click here to go to the 50% load condition tabs" xr:uid="{00000000-0004-0000-0500-000003000000}"/>
    <hyperlink ref="F26:J26" location="'75 Pct'!A1" display="Click here to go to the 75% load condition tabs" xr:uid="{00000000-0004-0000-0500-000004000000}"/>
    <hyperlink ref="F25:J25" location="'Design Point System Curve'!A1" display="Click here to go to the design condition tabs" xr:uid="{00000000-0004-0000-0500-000005000000}"/>
    <hyperlink ref="F24:J24" location="'1510 6G 1150rpm'!A1" display="Click here to go to the data used to plot the digital pump curve set" xr:uid="{00000000-0004-0000-0500-000006000000}"/>
  </hyperlinks>
  <pageMargins left="0.75" right="0.75" top="1" bottom="1" header="0.5" footer="0.5"/>
  <pageSetup scale="61" orientation="landscape" r:id="rId1"/>
  <headerFooter alignWithMargins="0">
    <oddFooter>&amp;LPage &amp;P of &amp;N of Sheet &amp;A of File &amp;F
Printed on &amp;D at &amp;T
DAS</oddFooter>
  </headerFooter>
  <drawing r:id="rId2"/>
  <legacyDrawing r:id="rId3"/>
  <oleObjects>
    <mc:AlternateContent xmlns:mc="http://schemas.openxmlformats.org/markup-compatibility/2006">
      <mc:Choice Requires="x14">
        <oleObject progId="Equation.DSMT4" shapeId="13313" r:id="rId4">
          <objectPr defaultSize="0" autoPict="0" r:id="rId5">
            <anchor moveWithCells="1">
              <from>
                <xdr:col>7</xdr:col>
                <xdr:colOff>0</xdr:colOff>
                <xdr:row>0</xdr:row>
                <xdr:rowOff>0</xdr:rowOff>
              </from>
              <to>
                <xdr:col>11</xdr:col>
                <xdr:colOff>316230</xdr:colOff>
                <xdr:row>2</xdr:row>
                <xdr:rowOff>209550</xdr:rowOff>
              </to>
            </anchor>
          </objectPr>
        </oleObject>
      </mc:Choice>
      <mc:Fallback>
        <oleObject progId="Equation.DSMT4" shapeId="13313" r:id="rId4"/>
      </mc:Fallback>
    </mc:AlternateContent>
    <mc:AlternateContent xmlns:mc="http://schemas.openxmlformats.org/markup-compatibility/2006">
      <mc:Choice Requires="x14">
        <oleObject progId="Equation.DSMT4" shapeId="13314" r:id="rId6">
          <objectPr defaultSize="0" autoPict="0" r:id="rId7">
            <anchor moveWithCells="1">
              <from>
                <xdr:col>12</xdr:col>
                <xdr:colOff>0</xdr:colOff>
                <xdr:row>0</xdr:row>
                <xdr:rowOff>19050</xdr:rowOff>
              </from>
              <to>
                <xdr:col>16</xdr:col>
                <xdr:colOff>1352550</xdr:colOff>
                <xdr:row>5</xdr:row>
                <xdr:rowOff>106680</xdr:rowOff>
              </to>
            </anchor>
          </objectPr>
        </oleObject>
      </mc:Choice>
      <mc:Fallback>
        <oleObject progId="Equation.DSMT4" shapeId="13314" r:id="rId6"/>
      </mc:Fallback>
    </mc:AlternateContent>
    <mc:AlternateContent xmlns:mc="http://schemas.openxmlformats.org/markup-compatibility/2006">
      <mc:Choice Requires="x14">
        <oleObject progId="Equation.DSMT4" shapeId="13315" r:id="rId8">
          <objectPr defaultSize="0" autoPict="0" r:id="rId9">
            <anchor moveWithCells="1">
              <from>
                <xdr:col>7</xdr:col>
                <xdr:colOff>0</xdr:colOff>
                <xdr:row>3</xdr:row>
                <xdr:rowOff>0</xdr:rowOff>
              </from>
              <to>
                <xdr:col>11</xdr:col>
                <xdr:colOff>316230</xdr:colOff>
                <xdr:row>10</xdr:row>
                <xdr:rowOff>209550</xdr:rowOff>
              </to>
            </anchor>
          </objectPr>
        </oleObject>
      </mc:Choice>
      <mc:Fallback>
        <oleObject progId="Equation.DSMT4" shapeId="1331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G77"/>
  <sheetViews>
    <sheetView workbookViewId="0">
      <selection activeCell="B18" sqref="B18"/>
    </sheetView>
  </sheetViews>
  <sheetFormatPr defaultColWidth="9.15625" defaultRowHeight="17.100000000000001" x14ac:dyDescent="0.55000000000000004"/>
  <cols>
    <col min="1" max="1" width="33.15625" style="77" customWidth="1"/>
    <col min="2" max="5" width="20.26171875" style="78" customWidth="1"/>
    <col min="6" max="16384" width="9.15625" style="77"/>
  </cols>
  <sheetData>
    <row r="1" spans="1:7" x14ac:dyDescent="0.55000000000000004">
      <c r="A1" s="74" t="s">
        <v>113</v>
      </c>
      <c r="B1" s="75"/>
      <c r="C1" s="75"/>
      <c r="D1" s="75"/>
      <c r="E1" s="75"/>
      <c r="F1" s="76"/>
      <c r="G1" s="76"/>
    </row>
    <row r="2" spans="1:7" x14ac:dyDescent="0.55000000000000004">
      <c r="A2" s="77" t="s">
        <v>114</v>
      </c>
    </row>
    <row r="12" spans="1:7" x14ac:dyDescent="0.55000000000000004">
      <c r="A12" s="79" t="s">
        <v>115</v>
      </c>
      <c r="B12" s="80">
        <v>1100</v>
      </c>
      <c r="C12" s="101" t="s">
        <v>116</v>
      </c>
      <c r="D12" s="101"/>
      <c r="E12" s="101"/>
      <c r="F12" s="101"/>
    </row>
    <row r="13" spans="1:7" x14ac:dyDescent="0.55000000000000004">
      <c r="A13" s="79" t="s">
        <v>117</v>
      </c>
      <c r="B13" s="80">
        <f>'Design Point System Curve'!C54</f>
        <v>1120</v>
      </c>
      <c r="C13" s="101" t="s">
        <v>118</v>
      </c>
      <c r="D13" s="101"/>
      <c r="E13" s="101"/>
      <c r="F13" s="101"/>
    </row>
    <row r="14" spans="1:7" x14ac:dyDescent="0.55000000000000004">
      <c r="A14" s="79" t="s">
        <v>119</v>
      </c>
      <c r="B14" s="81">
        <v>11</v>
      </c>
      <c r="C14" s="101" t="s">
        <v>120</v>
      </c>
      <c r="D14" s="101"/>
      <c r="E14" s="101"/>
      <c r="F14" s="101"/>
    </row>
    <row r="15" spans="1:7" ht="118.5" customHeight="1" x14ac:dyDescent="0.55000000000000004">
      <c r="A15" s="79" t="s">
        <v>121</v>
      </c>
      <c r="B15" s="81">
        <v>0</v>
      </c>
      <c r="C15" s="102" t="s">
        <v>122</v>
      </c>
      <c r="D15" s="102"/>
      <c r="E15" s="102"/>
      <c r="F15" s="102"/>
    </row>
    <row r="16" spans="1:7" x14ac:dyDescent="0.55000000000000004">
      <c r="A16" s="79" t="s">
        <v>123</v>
      </c>
      <c r="B16" s="95">
        <f>((B12/B13)*B14)+B15</f>
        <v>10.803571428571429</v>
      </c>
      <c r="C16" s="103" t="s">
        <v>124</v>
      </c>
      <c r="D16" s="103"/>
      <c r="E16" s="103"/>
      <c r="F16" s="103"/>
    </row>
    <row r="17" spans="1:7" x14ac:dyDescent="0.55000000000000004">
      <c r="A17" s="79" t="s">
        <v>125</v>
      </c>
      <c r="B17" s="83" t="s">
        <v>146</v>
      </c>
      <c r="C17" s="84"/>
    </row>
    <row r="18" spans="1:7" x14ac:dyDescent="0.55000000000000004">
      <c r="A18" s="74" t="s">
        <v>126</v>
      </c>
      <c r="B18" s="75"/>
      <c r="C18" s="75"/>
      <c r="D18" s="75"/>
      <c r="E18" s="75"/>
      <c r="F18" s="76"/>
      <c r="G18" s="76"/>
    </row>
    <row r="19" spans="1:7" x14ac:dyDescent="0.55000000000000004">
      <c r="A19" s="77" t="s">
        <v>127</v>
      </c>
    </row>
    <row r="29" spans="1:7" x14ac:dyDescent="0.55000000000000004">
      <c r="A29" s="79" t="s">
        <v>119</v>
      </c>
      <c r="B29" s="82">
        <f>B14</f>
        <v>11</v>
      </c>
      <c r="C29" s="84" t="s">
        <v>83</v>
      </c>
    </row>
    <row r="30" spans="1:7" x14ac:dyDescent="0.55000000000000004">
      <c r="A30" s="79" t="s">
        <v>123</v>
      </c>
      <c r="B30" s="82">
        <f>B16</f>
        <v>10.803571428571429</v>
      </c>
      <c r="C30" s="84" t="s">
        <v>128</v>
      </c>
    </row>
    <row r="31" spans="1:7" x14ac:dyDescent="0.55000000000000004">
      <c r="A31" s="79"/>
      <c r="B31" s="85"/>
    </row>
    <row r="32" spans="1:7" ht="51.3" x14ac:dyDescent="0.55000000000000004">
      <c r="B32" s="86" t="str">
        <f>TEXT(B29,"##.000")&amp;" Impeller Flow, gpm (Known value from digitized curve)"</f>
        <v>11.000 Impeller Flow, gpm (Known value from digitized curve)</v>
      </c>
      <c r="C32" s="86" t="str">
        <f>TEXT(B30,"##.000")&amp;" Impeller Flow, gpm (Calculated with the affinity law)"</f>
        <v>10.804 Impeller Flow, gpm (Calculated with the affinity law)</v>
      </c>
    </row>
    <row r="33" spans="1:7" x14ac:dyDescent="0.55000000000000004">
      <c r="A33" s="104" t="s">
        <v>129</v>
      </c>
      <c r="B33" s="87">
        <v>1.0000000000000001E-9</v>
      </c>
      <c r="C33" s="78">
        <f>B33*($B$30/$B$29)</f>
        <v>9.8214285714285737E-10</v>
      </c>
      <c r="D33" s="77" t="s">
        <v>130</v>
      </c>
    </row>
    <row r="34" spans="1:7" s="78" customFormat="1" x14ac:dyDescent="0.55000000000000004">
      <c r="A34" s="104"/>
      <c r="B34" s="75">
        <f>'Impeller 6G 1150'!E10</f>
        <v>101.038</v>
      </c>
      <c r="C34" s="78">
        <f t="shared" ref="C34:C48" si="0">B34*($B$30/$B$29)</f>
        <v>99.233750000000001</v>
      </c>
      <c r="F34" s="77"/>
      <c r="G34" s="77"/>
    </row>
    <row r="35" spans="1:7" s="78" customFormat="1" x14ac:dyDescent="0.55000000000000004">
      <c r="A35" s="104"/>
      <c r="B35" s="75">
        <f>'Impeller 6G 1150'!E11</f>
        <v>202.07599999999999</v>
      </c>
      <c r="C35" s="78">
        <f t="shared" si="0"/>
        <v>198.4675</v>
      </c>
      <c r="F35" s="77"/>
      <c r="G35" s="77"/>
    </row>
    <row r="36" spans="1:7" s="78" customFormat="1" x14ac:dyDescent="0.55000000000000004">
      <c r="A36" s="104"/>
      <c r="B36" s="75">
        <f>'Impeller 6G 1150'!E12</f>
        <v>303.11399999999998</v>
      </c>
      <c r="C36" s="78">
        <f t="shared" si="0"/>
        <v>297.70125000000002</v>
      </c>
      <c r="F36" s="77"/>
      <c r="G36" s="77"/>
    </row>
    <row r="37" spans="1:7" s="78" customFormat="1" x14ac:dyDescent="0.55000000000000004">
      <c r="A37" s="104"/>
      <c r="B37" s="75">
        <f>'Impeller 6G 1150'!E13</f>
        <v>402.76799999999997</v>
      </c>
      <c r="C37" s="78">
        <f t="shared" si="0"/>
        <v>395.5757142857143</v>
      </c>
      <c r="F37" s="77"/>
      <c r="G37" s="77"/>
    </row>
    <row r="38" spans="1:7" s="78" customFormat="1" x14ac:dyDescent="0.55000000000000004">
      <c r="A38" s="104"/>
      <c r="B38" s="75">
        <f>'Impeller 6G 1150'!E14</f>
        <v>517.64700000000005</v>
      </c>
      <c r="C38" s="78">
        <f t="shared" si="0"/>
        <v>508.40330357142864</v>
      </c>
      <c r="F38" s="77"/>
      <c r="G38" s="77"/>
    </row>
    <row r="39" spans="1:7" s="78" customFormat="1" x14ac:dyDescent="0.55000000000000004">
      <c r="A39" s="104"/>
      <c r="B39" s="75">
        <f>'Impeller 6G 1150'!E15</f>
        <v>613.149</v>
      </c>
      <c r="C39" s="78">
        <f t="shared" si="0"/>
        <v>602.19991071428581</v>
      </c>
      <c r="F39" s="77"/>
      <c r="G39" s="77"/>
    </row>
    <row r="40" spans="1:7" s="78" customFormat="1" x14ac:dyDescent="0.55000000000000004">
      <c r="A40" s="104"/>
      <c r="B40" s="75">
        <f>'Impeller 6G 1150'!E16</f>
        <v>705.88199999999995</v>
      </c>
      <c r="C40" s="78">
        <f t="shared" si="0"/>
        <v>693.27696428571426</v>
      </c>
      <c r="F40" s="77"/>
      <c r="G40" s="77"/>
    </row>
    <row r="41" spans="1:7" s="78" customFormat="1" x14ac:dyDescent="0.55000000000000004">
      <c r="A41" s="104"/>
      <c r="B41" s="75">
        <f>'Impeller 6G 1150'!E17</f>
        <v>798.61599999999999</v>
      </c>
      <c r="C41" s="78">
        <f t="shared" si="0"/>
        <v>784.35500000000002</v>
      </c>
      <c r="F41" s="77"/>
      <c r="G41" s="77"/>
    </row>
    <row r="42" spans="1:7" s="78" customFormat="1" x14ac:dyDescent="0.55000000000000004">
      <c r="A42" s="104"/>
      <c r="B42" s="75">
        <f>'Impeller 6G 1150'!E18</f>
        <v>901.03800000000001</v>
      </c>
      <c r="C42" s="78">
        <f t="shared" si="0"/>
        <v>884.94803571428577</v>
      </c>
      <c r="F42" s="77"/>
      <c r="G42" s="77"/>
    </row>
    <row r="43" spans="1:7" s="78" customFormat="1" x14ac:dyDescent="0.55000000000000004">
      <c r="A43" s="104"/>
      <c r="B43" s="75">
        <f>'Impeller 6G 1150'!E19</f>
        <v>997.92399999999998</v>
      </c>
      <c r="C43" s="78">
        <f t="shared" si="0"/>
        <v>980.10392857142858</v>
      </c>
      <c r="F43" s="77"/>
      <c r="G43" s="77"/>
    </row>
    <row r="44" spans="1:7" s="78" customFormat="1" x14ac:dyDescent="0.55000000000000004">
      <c r="A44" s="104"/>
      <c r="B44" s="75">
        <f>'Impeller 6G 1150'!E20</f>
        <v>1100.3499999999999</v>
      </c>
      <c r="C44" s="78">
        <f t="shared" si="0"/>
        <v>1080.7008928571429</v>
      </c>
      <c r="F44" s="77"/>
      <c r="G44" s="77"/>
    </row>
    <row r="45" spans="1:7" s="78" customFormat="1" x14ac:dyDescent="0.55000000000000004">
      <c r="A45" s="104"/>
      <c r="B45" s="75">
        <f>'Impeller 6G 1150'!E21</f>
        <v>1200</v>
      </c>
      <c r="C45" s="78">
        <f t="shared" si="0"/>
        <v>1178.5714285714287</v>
      </c>
      <c r="F45" s="77"/>
      <c r="G45" s="77"/>
    </row>
    <row r="46" spans="1:7" s="78" customFormat="1" x14ac:dyDescent="0.55000000000000004">
      <c r="A46" s="104"/>
      <c r="B46" s="75">
        <f>'Impeller 6G 1150'!E22</f>
        <v>1301.04</v>
      </c>
      <c r="C46" s="78">
        <f t="shared" si="0"/>
        <v>1277.8071428571429</v>
      </c>
      <c r="F46" s="77"/>
      <c r="G46" s="77"/>
    </row>
    <row r="47" spans="1:7" s="78" customFormat="1" x14ac:dyDescent="0.55000000000000004">
      <c r="A47" s="104"/>
      <c r="B47" s="75">
        <f>'Impeller 6G 1150'!E23</f>
        <v>1402.08</v>
      </c>
      <c r="C47" s="78">
        <f t="shared" si="0"/>
        <v>1377.0428571428572</v>
      </c>
      <c r="F47" s="77"/>
      <c r="G47" s="77"/>
    </row>
    <row r="48" spans="1:7" s="78" customFormat="1" x14ac:dyDescent="0.55000000000000004">
      <c r="A48" s="104"/>
      <c r="B48" s="75">
        <f>'Impeller 6G 1150'!E24</f>
        <v>1478.2</v>
      </c>
      <c r="C48" s="78">
        <f t="shared" si="0"/>
        <v>1451.8035714285716</v>
      </c>
      <c r="F48" s="77"/>
      <c r="G48" s="77"/>
    </row>
    <row r="49" spans="1:7" x14ac:dyDescent="0.55000000000000004">
      <c r="A49" s="74" t="s">
        <v>131</v>
      </c>
      <c r="B49" s="75"/>
      <c r="C49" s="75"/>
      <c r="D49" s="75"/>
      <c r="E49" s="75"/>
      <c r="F49" s="76"/>
      <c r="G49" s="76"/>
    </row>
    <row r="50" spans="1:7" x14ac:dyDescent="0.55000000000000004">
      <c r="A50" s="77" t="s">
        <v>132</v>
      </c>
    </row>
    <row r="60" spans="1:7" s="88" customFormat="1" ht="68.400000000000006" x14ac:dyDescent="0.55000000000000004">
      <c r="B60" s="86" t="str">
        <f>TEXT(B29,"##.000")&amp;" inch Impeller Flow, gpm (Known value from digitized curve)"</f>
        <v>11.000 inch Impeller Flow, gpm (Known value from digitized curve)</v>
      </c>
      <c r="C60" s="89" t="str">
        <f>TEXT(B30,"##.000")&amp;" inch Impeller Flow, gpm (Calculated above)"</f>
        <v>10.804 inch Impeller Flow, gpm (Calculated above)</v>
      </c>
      <c r="D60" s="86" t="str">
        <f>TEXT(B29,"##.000")&amp;" inch Impeller Head, ft.w.c. (Known value from digitized curve)"</f>
        <v>11.000 inch Impeller Head, ft.w.c. (Known value from digitized curve)</v>
      </c>
      <c r="E60" s="89" t="str">
        <f>TEXT(B30,"##.000")&amp;" inch Impeller Head, ft.w.c. (From square law)"</f>
        <v>10.804 inch Impeller Head, ft.w.c. (From square law)</v>
      </c>
    </row>
    <row r="61" spans="1:7" x14ac:dyDescent="0.55000000000000004">
      <c r="A61" s="100" t="s">
        <v>133</v>
      </c>
      <c r="B61" s="78">
        <f t="shared" ref="B61:C76" si="1">B33</f>
        <v>1.0000000000000001E-9</v>
      </c>
      <c r="C61" s="90">
        <f t="shared" si="1"/>
        <v>9.8214285714285737E-10</v>
      </c>
      <c r="D61" s="91">
        <f>'Impeller 6G 1150'!F9</f>
        <v>51.754399999999997</v>
      </c>
      <c r="E61" s="90">
        <f>D61*((C61/B61)^2)</f>
        <v>49.92253188775512</v>
      </c>
    </row>
    <row r="62" spans="1:7" x14ac:dyDescent="0.55000000000000004">
      <c r="A62" s="100"/>
      <c r="B62" s="78">
        <f t="shared" si="1"/>
        <v>101.038</v>
      </c>
      <c r="C62" s="90">
        <f t="shared" si="1"/>
        <v>99.233750000000001</v>
      </c>
      <c r="D62" s="91">
        <f>'Impeller 6G 1150'!F10</f>
        <v>51.754399999999997</v>
      </c>
      <c r="E62" s="90">
        <f>D62*((C62/B62)^2)</f>
        <v>49.922531887755106</v>
      </c>
    </row>
    <row r="63" spans="1:7" x14ac:dyDescent="0.55000000000000004">
      <c r="A63" s="100"/>
      <c r="B63" s="78">
        <f t="shared" si="1"/>
        <v>202.07599999999999</v>
      </c>
      <c r="C63" s="90">
        <f t="shared" si="1"/>
        <v>198.4675</v>
      </c>
      <c r="D63" s="91">
        <f>'Impeller 6G 1150'!F11</f>
        <v>51.462000000000003</v>
      </c>
      <c r="E63" s="90">
        <f t="shared" ref="E63:E76" si="2">D63*((C63/B63)^2)</f>
        <v>49.640481505102052</v>
      </c>
    </row>
    <row r="64" spans="1:7" x14ac:dyDescent="0.55000000000000004">
      <c r="A64" s="100"/>
      <c r="B64" s="78">
        <f t="shared" si="1"/>
        <v>303.11399999999998</v>
      </c>
      <c r="C64" s="90">
        <f t="shared" si="1"/>
        <v>297.70125000000002</v>
      </c>
      <c r="D64" s="91">
        <f>'Impeller 6G 1150'!F12</f>
        <v>51.169600000000003</v>
      </c>
      <c r="E64" s="90">
        <f t="shared" si="2"/>
        <v>49.358431122449005</v>
      </c>
    </row>
    <row r="65" spans="1:7" x14ac:dyDescent="0.55000000000000004">
      <c r="A65" s="100"/>
      <c r="B65" s="78">
        <f t="shared" si="1"/>
        <v>402.76799999999997</v>
      </c>
      <c r="C65" s="90">
        <f t="shared" si="1"/>
        <v>395.5757142857143</v>
      </c>
      <c r="D65" s="91">
        <f>'Impeller 6G 1150'!F13</f>
        <v>50.779699999999998</v>
      </c>
      <c r="E65" s="90">
        <f t="shared" si="2"/>
        <v>48.982331792091841</v>
      </c>
    </row>
    <row r="66" spans="1:7" x14ac:dyDescent="0.55000000000000004">
      <c r="A66" s="100"/>
      <c r="B66" s="78">
        <f t="shared" si="1"/>
        <v>517.64700000000005</v>
      </c>
      <c r="C66" s="90">
        <f t="shared" si="1"/>
        <v>508.40330357142864</v>
      </c>
      <c r="D66" s="91">
        <f>'Impeller 6G 1150'!F14</f>
        <v>50.389899999999997</v>
      </c>
      <c r="E66" s="90">
        <f t="shared" si="2"/>
        <v>48.606328922193882</v>
      </c>
    </row>
    <row r="67" spans="1:7" x14ac:dyDescent="0.55000000000000004">
      <c r="A67" s="100"/>
      <c r="B67" s="78">
        <f t="shared" si="1"/>
        <v>613.149</v>
      </c>
      <c r="C67" s="90">
        <f t="shared" si="1"/>
        <v>602.19991071428581</v>
      </c>
      <c r="D67" s="91">
        <f>'Impeller 6G 1150'!F15</f>
        <v>49.902500000000003</v>
      </c>
      <c r="E67" s="90">
        <f t="shared" si="2"/>
        <v>48.136180644132679</v>
      </c>
    </row>
    <row r="68" spans="1:7" x14ac:dyDescent="0.55000000000000004">
      <c r="A68" s="100"/>
      <c r="B68" s="78">
        <f t="shared" si="1"/>
        <v>705.88199999999995</v>
      </c>
      <c r="C68" s="90">
        <f t="shared" si="1"/>
        <v>693.27696428571426</v>
      </c>
      <c r="D68" s="91">
        <f>'Impeller 6G 1150'!F16</f>
        <v>49.317700000000002</v>
      </c>
      <c r="E68" s="90">
        <f t="shared" si="2"/>
        <v>47.572079878826543</v>
      </c>
    </row>
    <row r="69" spans="1:7" x14ac:dyDescent="0.55000000000000004">
      <c r="A69" s="100"/>
      <c r="B69" s="78">
        <f t="shared" si="1"/>
        <v>798.61599999999999</v>
      </c>
      <c r="C69" s="90">
        <f t="shared" si="1"/>
        <v>784.35500000000002</v>
      </c>
      <c r="D69" s="91">
        <f>'Impeller 6G 1150'!F17</f>
        <v>48.537999999999997</v>
      </c>
      <c r="E69" s="90">
        <f t="shared" si="2"/>
        <v>46.819977678571433</v>
      </c>
    </row>
    <row r="70" spans="1:7" x14ac:dyDescent="0.55000000000000004">
      <c r="A70" s="100"/>
      <c r="B70" s="78">
        <f t="shared" si="1"/>
        <v>901.03800000000001</v>
      </c>
      <c r="C70" s="90">
        <f t="shared" si="1"/>
        <v>884.94803571428577</v>
      </c>
      <c r="D70" s="91">
        <f>'Impeller 6G 1150'!F18</f>
        <v>47.271000000000001</v>
      </c>
      <c r="E70" s="90">
        <f t="shared" si="2"/>
        <v>45.597823660714297</v>
      </c>
    </row>
    <row r="71" spans="1:7" x14ac:dyDescent="0.55000000000000004">
      <c r="A71" s="100"/>
      <c r="B71" s="78">
        <f t="shared" si="1"/>
        <v>997.92399999999998</v>
      </c>
      <c r="C71" s="90">
        <f t="shared" si="1"/>
        <v>980.10392857142858</v>
      </c>
      <c r="D71" s="91">
        <f>'Impeller 6G 1150'!F19</f>
        <v>45.224200000000003</v>
      </c>
      <c r="E71" s="90">
        <f t="shared" si="2"/>
        <v>43.623470982142869</v>
      </c>
    </row>
    <row r="72" spans="1:7" x14ac:dyDescent="0.55000000000000004">
      <c r="A72" s="100"/>
      <c r="B72" s="78">
        <f t="shared" si="1"/>
        <v>1100.3499999999999</v>
      </c>
      <c r="C72" s="90">
        <f t="shared" si="1"/>
        <v>1080.7008928571429</v>
      </c>
      <c r="D72" s="91">
        <f>'Impeller 6G 1150'!F20</f>
        <v>42.2027</v>
      </c>
      <c r="E72" s="90">
        <f t="shared" si="2"/>
        <v>40.70891820790817</v>
      </c>
    </row>
    <row r="73" spans="1:7" x14ac:dyDescent="0.55000000000000004">
      <c r="A73" s="100"/>
      <c r="B73" s="78">
        <f t="shared" si="1"/>
        <v>1200</v>
      </c>
      <c r="C73" s="90">
        <f t="shared" si="1"/>
        <v>1178.5714285714287</v>
      </c>
      <c r="D73" s="91">
        <f>'Impeller 6G 1150'!F21</f>
        <v>38.304099999999998</v>
      </c>
      <c r="E73" s="90">
        <f t="shared" si="2"/>
        <v>36.948310746173476</v>
      </c>
    </row>
    <row r="74" spans="1:7" x14ac:dyDescent="0.55000000000000004">
      <c r="A74" s="100"/>
      <c r="B74" s="78">
        <f t="shared" si="1"/>
        <v>1301.04</v>
      </c>
      <c r="C74" s="90">
        <f t="shared" si="1"/>
        <v>1277.8071428571429</v>
      </c>
      <c r="D74" s="91">
        <f>'Impeller 6G 1150'!F22</f>
        <v>33.820700000000002</v>
      </c>
      <c r="E74" s="90">
        <f t="shared" si="2"/>
        <v>32.62360251913266</v>
      </c>
    </row>
    <row r="75" spans="1:7" x14ac:dyDescent="0.55000000000000004">
      <c r="A75" s="100"/>
      <c r="B75" s="78">
        <f t="shared" si="1"/>
        <v>1402.08</v>
      </c>
      <c r="C75" s="90">
        <f t="shared" si="1"/>
        <v>1377.0428571428572</v>
      </c>
      <c r="D75" s="91">
        <f>'Impeller 6G 1150'!F23</f>
        <v>28.849900000000002</v>
      </c>
      <c r="E75" s="90">
        <f t="shared" si="2"/>
        <v>27.828746014030617</v>
      </c>
    </row>
    <row r="76" spans="1:7" x14ac:dyDescent="0.55000000000000004">
      <c r="A76" s="100"/>
      <c r="B76" s="78">
        <f t="shared" si="1"/>
        <v>1478.2</v>
      </c>
      <c r="C76" s="90">
        <f t="shared" si="1"/>
        <v>1451.8035714285716</v>
      </c>
      <c r="D76" s="91">
        <f>'Impeller 6G 1150'!F24</f>
        <v>24.366499999999998</v>
      </c>
      <c r="E76" s="90">
        <f t="shared" si="2"/>
        <v>23.504037786989798</v>
      </c>
    </row>
    <row r="77" spans="1:7" x14ac:dyDescent="0.55000000000000004">
      <c r="A77" s="74" t="s">
        <v>134</v>
      </c>
      <c r="B77" s="75"/>
      <c r="C77" s="75"/>
      <c r="D77" s="75"/>
      <c r="E77" s="75"/>
      <c r="F77" s="76"/>
      <c r="G77" s="76"/>
    </row>
  </sheetData>
  <mergeCells count="7">
    <mergeCell ref="A61:A76"/>
    <mergeCell ref="C12:F12"/>
    <mergeCell ref="C13:F13"/>
    <mergeCell ref="C14:F14"/>
    <mergeCell ref="C15:F15"/>
    <mergeCell ref="C16:F16"/>
    <mergeCell ref="A33:A48"/>
  </mergeCells>
  <pageMargins left="0.7" right="0.7" top="0.75" bottom="0.75" header="0.3" footer="0.3"/>
  <drawing r:id="rId1"/>
  <legacyDrawing r:id="rId2"/>
  <oleObjects>
    <mc:AlternateContent xmlns:mc="http://schemas.openxmlformats.org/markup-compatibility/2006">
      <mc:Choice Requires="x14">
        <oleObject progId="Equation.DSMT4" shapeId="19457" r:id="rId3">
          <objectPr defaultSize="0" autoPict="0" r:id="rId4">
            <anchor moveWithCells="1">
              <from>
                <xdr:col>0</xdr:col>
                <xdr:colOff>0</xdr:colOff>
                <xdr:row>19</xdr:row>
                <xdr:rowOff>0</xdr:rowOff>
              </from>
              <to>
                <xdr:col>3</xdr:col>
                <xdr:colOff>19050</xdr:colOff>
                <xdr:row>27</xdr:row>
                <xdr:rowOff>49530</xdr:rowOff>
              </to>
            </anchor>
          </objectPr>
        </oleObject>
      </mc:Choice>
      <mc:Fallback>
        <oleObject progId="Equation.DSMT4" shapeId="19457" r:id="rId3"/>
      </mc:Fallback>
    </mc:AlternateContent>
    <mc:AlternateContent xmlns:mc="http://schemas.openxmlformats.org/markup-compatibility/2006">
      <mc:Choice Requires="x14">
        <oleObject progId="Equation.DSMT4" shapeId="19458" r:id="rId5">
          <objectPr defaultSize="0" autoPict="0" r:id="rId6">
            <anchor moveWithCells="1">
              <from>
                <xdr:col>0</xdr:col>
                <xdr:colOff>0</xdr:colOff>
                <xdr:row>50</xdr:row>
                <xdr:rowOff>163830</xdr:rowOff>
              </from>
              <to>
                <xdr:col>2</xdr:col>
                <xdr:colOff>1135380</xdr:colOff>
                <xdr:row>58</xdr:row>
                <xdr:rowOff>125730</xdr:rowOff>
              </to>
            </anchor>
          </objectPr>
        </oleObject>
      </mc:Choice>
      <mc:Fallback>
        <oleObject progId="Equation.DSMT4" shapeId="19458" r:id="rId5"/>
      </mc:Fallback>
    </mc:AlternateContent>
    <mc:AlternateContent xmlns:mc="http://schemas.openxmlformats.org/markup-compatibility/2006">
      <mc:Choice Requires="x14">
        <oleObject progId="Equation.DSMT4" shapeId="19459" r:id="rId7">
          <objectPr defaultSize="0" autoPict="0" r:id="rId8">
            <anchor moveWithCells="1">
              <from>
                <xdr:col>0</xdr:col>
                <xdr:colOff>0</xdr:colOff>
                <xdr:row>2</xdr:row>
                <xdr:rowOff>0</xdr:rowOff>
              </from>
              <to>
                <xdr:col>3</xdr:col>
                <xdr:colOff>19050</xdr:colOff>
                <xdr:row>10</xdr:row>
                <xdr:rowOff>49530</xdr:rowOff>
              </to>
            </anchor>
          </objectPr>
        </oleObject>
      </mc:Choice>
      <mc:Fallback>
        <oleObject progId="Equation.DSMT4" shapeId="19459" r:id="rId7"/>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3</vt:i4>
      </vt:variant>
    </vt:vector>
  </HeadingPairs>
  <TitlesOfParts>
    <vt:vector size="9" baseType="lpstr">
      <vt:lpstr>1510 6G 1150rpm</vt:lpstr>
      <vt:lpstr>Impeller 6G 1150</vt:lpstr>
      <vt:lpstr>Efficiency 6G 1150</vt:lpstr>
      <vt:lpstr>Brake Horsepower 6G 1150</vt:lpstr>
      <vt:lpstr>Design Point System Curve</vt:lpstr>
      <vt:lpstr>Impeller Size Projection</vt:lpstr>
      <vt:lpstr>1510 6G 1150 Curve</vt:lpstr>
      <vt:lpstr>1510 6G 1150 Curve Design</vt:lpstr>
      <vt:lpstr>1510 6G 1150 Curve Design Imp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2019-03-25T20:25:02Z</cp:lastPrinted>
  <dcterms:created xsi:type="dcterms:W3CDTF">2017-04-24T18:05:39Z</dcterms:created>
  <dcterms:modified xsi:type="dcterms:W3CDTF">2021-11-04T01:21:49Z</dcterms:modified>
</cp:coreProperties>
</file>